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atjazs\Documents\DRSI\OBJEKTI\_ZORE IRENA\Obvoznica Tolmin\Razpis\Vprasanja\Sprememba1\"/>
    </mc:Choice>
  </mc:AlternateContent>
  <xr:revisionPtr revIDLastSave="0" documentId="13_ncr:1_{1ABF5664-A820-47F8-995A-898408A91150}" xr6:coauthVersionLast="47" xr6:coauthVersionMax="47" xr10:uidLastSave="{00000000-0000-0000-0000-000000000000}"/>
  <bookViews>
    <workbookView xWindow="-120" yWindow="-120" windowWidth="24240" windowHeight="13140" tabRatio="837" firstSheet="14" activeTab="16" xr2:uid="{00000000-000D-0000-FFFF-FFFF00000000}"/>
  </bookViews>
  <sheets>
    <sheet name="REK" sheetId="2" r:id="rId1"/>
    <sheet name="Opomba" sheetId="6" r:id="rId2"/>
    <sheet name="CESTA" sheetId="72" r:id="rId3"/>
    <sheet name="LOKALNE IN DOVOZNE CESTE" sheetId="127" r:id="rId4"/>
    <sheet name="HODNIK, KOLESARSKA IN VEČ. POT" sheetId="128" r:id="rId5"/>
    <sheet name="MOST ČEZ TOLMINKO" sheetId="129" r:id="rId6"/>
    <sheet name="PODHOD ZA PEŠCE IN KOLESARJE" sheetId="130" r:id="rId7"/>
    <sheet name="OPORNE IN PODPORNE KONSTRUKCIJE" sheetId="131" r:id="rId8"/>
    <sheet name="SPOMINSKO OBELEŽJE" sheetId="132" r:id="rId9"/>
    <sheet name="METEORNA KANALIZACIJA" sheetId="133" r:id="rId10"/>
    <sheet name="REK KANALIZACIJA IN VODOVOD" sheetId="150" r:id="rId11"/>
    <sheet name="KOMUNALNE ODPADNE VODE" sheetId="134" r:id="rId12"/>
    <sheet name="VODOVOD" sheetId="135" r:id="rId13"/>
    <sheet name="UREDITEV TOLMINKE" sheetId="136" r:id="rId14"/>
    <sheet name="RUŠENJE OBSTOJEČIH OBJEKTOV" sheetId="138" r:id="rId15"/>
    <sheet name="REK ELEKTROINŠTALACIJE" sheetId="149" r:id="rId16"/>
    <sheet name="CESTNA RAZSVETLJAVA" sheetId="139" r:id="rId17"/>
    <sheet name="NN" sheetId="140" r:id="rId18"/>
    <sheet name="EE VODI - SN OMREŽJE" sheetId="141" r:id="rId19"/>
    <sheet name="EE VODI-TRAN. POSTAJA" sheetId="142" r:id="rId20"/>
    <sheet name="EE VODI - VN DALJNOVOD" sheetId="143" r:id="rId21"/>
    <sheet name="SEMAFORIZIRANO KRIŽIŠČE K2" sheetId="144" r:id="rId22"/>
    <sheet name="TK VODI" sheetId="145" r:id="rId23"/>
    <sheet name="TK VODI KATV TOLMIN" sheetId="146" r:id="rId24"/>
    <sheet name="MONITORING" sheetId="147" r:id="rId25"/>
    <sheet name="KRAJINSKA ARHITEKTURA" sheetId="148" r:id="rId26"/>
    <sheet name="OSTALA DELA IN STORITVE" sheetId="151" r:id="rId27"/>
  </sheets>
  <externalReferences>
    <externalReference r:id="rId28"/>
    <externalReference r:id="rId29"/>
    <externalReference r:id="rId30"/>
    <externalReference r:id="rId31"/>
    <externalReference r:id="rId32"/>
    <externalReference r:id="rId33"/>
  </externalReferences>
  <definedNames>
    <definedName name="__pr06" localSheetId="2">#REF!</definedName>
    <definedName name="__pr06" localSheetId="16">#REF!</definedName>
    <definedName name="__pr06" localSheetId="18">#REF!</definedName>
    <definedName name="__pr06" localSheetId="20">#REF!</definedName>
    <definedName name="__pr06" localSheetId="19">#REF!</definedName>
    <definedName name="__pr06" localSheetId="4">#REF!</definedName>
    <definedName name="__pr06" localSheetId="11">#REF!</definedName>
    <definedName name="__pr06" localSheetId="25">#REF!</definedName>
    <definedName name="__pr06" localSheetId="3">#REF!</definedName>
    <definedName name="__pr06" localSheetId="9">#REF!</definedName>
    <definedName name="__pr06" localSheetId="24">#REF!</definedName>
    <definedName name="__pr06" localSheetId="5">#REF!</definedName>
    <definedName name="__pr06" localSheetId="17">#REF!</definedName>
    <definedName name="__pr06" localSheetId="7">#REF!</definedName>
    <definedName name="__pr06" localSheetId="26">#REF!</definedName>
    <definedName name="__pr06" localSheetId="6">#REF!</definedName>
    <definedName name="__pr06" localSheetId="15">#REF!</definedName>
    <definedName name="__pr06" localSheetId="10">#REF!</definedName>
    <definedName name="__pr06" localSheetId="14">#REF!</definedName>
    <definedName name="__pr06" localSheetId="21">#REF!</definedName>
    <definedName name="__pr06" localSheetId="8">#REF!</definedName>
    <definedName name="__pr06" localSheetId="22">#REF!</definedName>
    <definedName name="__pr06" localSheetId="23">#REF!</definedName>
    <definedName name="__pr06" localSheetId="13">#REF!</definedName>
    <definedName name="__pr06" localSheetId="12">#REF!</definedName>
    <definedName name="__pr06">#REF!</definedName>
    <definedName name="__pr10" localSheetId="2">#REF!</definedName>
    <definedName name="__pr10" localSheetId="16">#REF!</definedName>
    <definedName name="__pr10" localSheetId="18">#REF!</definedName>
    <definedName name="__pr10" localSheetId="20">#REF!</definedName>
    <definedName name="__pr10" localSheetId="19">#REF!</definedName>
    <definedName name="__pr10" localSheetId="4">#REF!</definedName>
    <definedName name="__pr10" localSheetId="11">#REF!</definedName>
    <definedName name="__pr10" localSheetId="25">#REF!</definedName>
    <definedName name="__pr10" localSheetId="3">#REF!</definedName>
    <definedName name="__pr10" localSheetId="9">#REF!</definedName>
    <definedName name="__pr10" localSheetId="24">#REF!</definedName>
    <definedName name="__pr10" localSheetId="5">#REF!</definedName>
    <definedName name="__pr10" localSheetId="17">#REF!</definedName>
    <definedName name="__pr10" localSheetId="7">#REF!</definedName>
    <definedName name="__pr10" localSheetId="26">#REF!</definedName>
    <definedName name="__pr10" localSheetId="6">#REF!</definedName>
    <definedName name="__pr10" localSheetId="15">#REF!</definedName>
    <definedName name="__pr10" localSheetId="10">#REF!</definedName>
    <definedName name="__pr10" localSheetId="14">#REF!</definedName>
    <definedName name="__pr10" localSheetId="21">#REF!</definedName>
    <definedName name="__pr10" localSheetId="8">#REF!</definedName>
    <definedName name="__pr10" localSheetId="22">#REF!</definedName>
    <definedName name="__pr10" localSheetId="23">#REF!</definedName>
    <definedName name="__pr10" localSheetId="13">#REF!</definedName>
    <definedName name="__pr10" localSheetId="12">#REF!</definedName>
    <definedName name="__pr10">#REF!</definedName>
    <definedName name="__pr11" localSheetId="2">#REF!</definedName>
    <definedName name="__pr11" localSheetId="16">#REF!</definedName>
    <definedName name="__pr11" localSheetId="18">#REF!</definedName>
    <definedName name="__pr11" localSheetId="20">#REF!</definedName>
    <definedName name="__pr11" localSheetId="19">#REF!</definedName>
    <definedName name="__pr11" localSheetId="4">#REF!</definedName>
    <definedName name="__pr11" localSheetId="11">#REF!</definedName>
    <definedName name="__pr11" localSheetId="25">#REF!</definedName>
    <definedName name="__pr11" localSheetId="3">#REF!</definedName>
    <definedName name="__pr11" localSheetId="9">#REF!</definedName>
    <definedName name="__pr11" localSheetId="24">#REF!</definedName>
    <definedName name="__pr11" localSheetId="5">#REF!</definedName>
    <definedName name="__pr11" localSheetId="17">#REF!</definedName>
    <definedName name="__pr11" localSheetId="7">#REF!</definedName>
    <definedName name="__pr11" localSheetId="26">#REF!</definedName>
    <definedName name="__pr11" localSheetId="6">#REF!</definedName>
    <definedName name="__pr11" localSheetId="15">#REF!</definedName>
    <definedName name="__pr11" localSheetId="10">#REF!</definedName>
    <definedName name="__pr11" localSheetId="14">#REF!</definedName>
    <definedName name="__pr11" localSheetId="21">#REF!</definedName>
    <definedName name="__pr11" localSheetId="8">#REF!</definedName>
    <definedName name="__pr11" localSheetId="22">#REF!</definedName>
    <definedName name="__pr11" localSheetId="23">#REF!</definedName>
    <definedName name="__pr11" localSheetId="13">#REF!</definedName>
    <definedName name="__pr11" localSheetId="12">#REF!</definedName>
    <definedName name="__pr11">#REF!</definedName>
    <definedName name="__pr12" localSheetId="2">#REF!</definedName>
    <definedName name="__pr12" localSheetId="16">#REF!</definedName>
    <definedName name="__pr12" localSheetId="18">#REF!</definedName>
    <definedName name="__pr12" localSheetId="20">#REF!</definedName>
    <definedName name="__pr12" localSheetId="19">#REF!</definedName>
    <definedName name="__pr12" localSheetId="4">#REF!</definedName>
    <definedName name="__pr12" localSheetId="11">#REF!</definedName>
    <definedName name="__pr12" localSheetId="25">#REF!</definedName>
    <definedName name="__pr12" localSheetId="3">#REF!</definedName>
    <definedName name="__pr12" localSheetId="9">#REF!</definedName>
    <definedName name="__pr12" localSheetId="24">#REF!</definedName>
    <definedName name="__pr12" localSheetId="5">#REF!</definedName>
    <definedName name="__pr12" localSheetId="17">#REF!</definedName>
    <definedName name="__pr12" localSheetId="7">#REF!</definedName>
    <definedName name="__pr12" localSheetId="26">#REF!</definedName>
    <definedName name="__pr12" localSheetId="6">#REF!</definedName>
    <definedName name="__pr12" localSheetId="15">#REF!</definedName>
    <definedName name="__pr12" localSheetId="10">#REF!</definedName>
    <definedName name="__pr12" localSheetId="14">#REF!</definedName>
    <definedName name="__pr12" localSheetId="21">#REF!</definedName>
    <definedName name="__pr12" localSheetId="8">#REF!</definedName>
    <definedName name="__pr12" localSheetId="22">#REF!</definedName>
    <definedName name="__pr12" localSheetId="23">#REF!</definedName>
    <definedName name="__pr12" localSheetId="13">#REF!</definedName>
    <definedName name="__pr12" localSheetId="12">#REF!</definedName>
    <definedName name="__pr12">#REF!</definedName>
    <definedName name="_pr01" localSheetId="2">#REF!</definedName>
    <definedName name="_pr01" localSheetId="16">#REF!</definedName>
    <definedName name="_pr01" localSheetId="18">#REF!</definedName>
    <definedName name="_pr01" localSheetId="20">#REF!</definedName>
    <definedName name="_pr01" localSheetId="19">#REF!</definedName>
    <definedName name="_pr01" localSheetId="4">#REF!</definedName>
    <definedName name="_pr01" localSheetId="11">#REF!</definedName>
    <definedName name="_pr01" localSheetId="25">#REF!</definedName>
    <definedName name="_pr01" localSheetId="3">#REF!</definedName>
    <definedName name="_pr01" localSheetId="9">#REF!</definedName>
    <definedName name="_pr01" localSheetId="24">#REF!</definedName>
    <definedName name="_pr01" localSheetId="5">#REF!</definedName>
    <definedName name="_pr01" localSheetId="17">#REF!</definedName>
    <definedName name="_pr01" localSheetId="7">#REF!</definedName>
    <definedName name="_pr01" localSheetId="26">#REF!</definedName>
    <definedName name="_pr01" localSheetId="6">#REF!</definedName>
    <definedName name="_pr01" localSheetId="15">#REF!</definedName>
    <definedName name="_pr01" localSheetId="10">#REF!</definedName>
    <definedName name="_pr01" localSheetId="14">#REF!</definedName>
    <definedName name="_pr01" localSheetId="21">#REF!</definedName>
    <definedName name="_pr01" localSheetId="8">#REF!</definedName>
    <definedName name="_pr01" localSheetId="22">#REF!</definedName>
    <definedName name="_pr01" localSheetId="23">#REF!</definedName>
    <definedName name="_pr01" localSheetId="13">#REF!</definedName>
    <definedName name="_pr01" localSheetId="12">#REF!</definedName>
    <definedName name="_pr01">#REF!</definedName>
    <definedName name="_pr02" localSheetId="2">#REF!</definedName>
    <definedName name="_pr02" localSheetId="16">#REF!</definedName>
    <definedName name="_pr02" localSheetId="18">#REF!</definedName>
    <definedName name="_pr02" localSheetId="20">#REF!</definedName>
    <definedName name="_pr02" localSheetId="19">#REF!</definedName>
    <definedName name="_pr02" localSheetId="4">#REF!</definedName>
    <definedName name="_pr02" localSheetId="11">#REF!</definedName>
    <definedName name="_pr02" localSheetId="25">#REF!</definedName>
    <definedName name="_pr02" localSheetId="3">#REF!</definedName>
    <definedName name="_pr02" localSheetId="9">#REF!</definedName>
    <definedName name="_pr02" localSheetId="24">#REF!</definedName>
    <definedName name="_pr02" localSheetId="5">#REF!</definedName>
    <definedName name="_pr02" localSheetId="17">#REF!</definedName>
    <definedName name="_pr02" localSheetId="7">#REF!</definedName>
    <definedName name="_pr02" localSheetId="26">#REF!</definedName>
    <definedName name="_pr02" localSheetId="6">#REF!</definedName>
    <definedName name="_pr02" localSheetId="15">#REF!</definedName>
    <definedName name="_pr02" localSheetId="10">#REF!</definedName>
    <definedName name="_pr02" localSheetId="14">#REF!</definedName>
    <definedName name="_pr02" localSheetId="21">#REF!</definedName>
    <definedName name="_pr02" localSheetId="8">#REF!</definedName>
    <definedName name="_pr02" localSheetId="22">#REF!</definedName>
    <definedName name="_pr02" localSheetId="23">#REF!</definedName>
    <definedName name="_pr02" localSheetId="13">#REF!</definedName>
    <definedName name="_pr02" localSheetId="12">#REF!</definedName>
    <definedName name="_pr02">#REF!</definedName>
    <definedName name="_pr03" localSheetId="2">#REF!</definedName>
    <definedName name="_pr03" localSheetId="16">#REF!</definedName>
    <definedName name="_pr03" localSheetId="18">#REF!</definedName>
    <definedName name="_pr03" localSheetId="20">#REF!</definedName>
    <definedName name="_pr03" localSheetId="19">#REF!</definedName>
    <definedName name="_pr03" localSheetId="4">#REF!</definedName>
    <definedName name="_pr03" localSheetId="11">#REF!</definedName>
    <definedName name="_pr03" localSheetId="25">#REF!</definedName>
    <definedName name="_pr03" localSheetId="3">#REF!</definedName>
    <definedName name="_pr03" localSheetId="9">#REF!</definedName>
    <definedName name="_pr03" localSheetId="24">#REF!</definedName>
    <definedName name="_pr03" localSheetId="5">#REF!</definedName>
    <definedName name="_pr03" localSheetId="17">#REF!</definedName>
    <definedName name="_pr03" localSheetId="7">#REF!</definedName>
    <definedName name="_pr03" localSheetId="26">#REF!</definedName>
    <definedName name="_pr03" localSheetId="6">#REF!</definedName>
    <definedName name="_pr03" localSheetId="15">#REF!</definedName>
    <definedName name="_pr03" localSheetId="10">#REF!</definedName>
    <definedName name="_pr03" localSheetId="14">#REF!</definedName>
    <definedName name="_pr03" localSheetId="21">#REF!</definedName>
    <definedName name="_pr03" localSheetId="8">#REF!</definedName>
    <definedName name="_pr03" localSheetId="22">#REF!</definedName>
    <definedName name="_pr03" localSheetId="23">#REF!</definedName>
    <definedName name="_pr03" localSheetId="13">#REF!</definedName>
    <definedName name="_pr03" localSheetId="12">#REF!</definedName>
    <definedName name="_pr03">#REF!</definedName>
    <definedName name="_pr04" localSheetId="2">#REF!</definedName>
    <definedName name="_pr04" localSheetId="16">#REF!</definedName>
    <definedName name="_pr04" localSheetId="18">#REF!</definedName>
    <definedName name="_pr04" localSheetId="20">#REF!</definedName>
    <definedName name="_pr04" localSheetId="19">#REF!</definedName>
    <definedName name="_pr04" localSheetId="4">#REF!</definedName>
    <definedName name="_pr04" localSheetId="11">#REF!</definedName>
    <definedName name="_pr04" localSheetId="25">#REF!</definedName>
    <definedName name="_pr04" localSheetId="3">#REF!</definedName>
    <definedName name="_pr04" localSheetId="9">#REF!</definedName>
    <definedName name="_pr04" localSheetId="24">#REF!</definedName>
    <definedName name="_pr04" localSheetId="5">#REF!</definedName>
    <definedName name="_pr04" localSheetId="17">#REF!</definedName>
    <definedName name="_pr04" localSheetId="7">#REF!</definedName>
    <definedName name="_pr04" localSheetId="26">#REF!</definedName>
    <definedName name="_pr04" localSheetId="6">#REF!</definedName>
    <definedName name="_pr04" localSheetId="15">#REF!</definedName>
    <definedName name="_pr04" localSheetId="10">#REF!</definedName>
    <definedName name="_pr04" localSheetId="14">#REF!</definedName>
    <definedName name="_pr04" localSheetId="21">#REF!</definedName>
    <definedName name="_pr04" localSheetId="8">#REF!</definedName>
    <definedName name="_pr04" localSheetId="22">#REF!</definedName>
    <definedName name="_pr04" localSheetId="23">#REF!</definedName>
    <definedName name="_pr04" localSheetId="13">#REF!</definedName>
    <definedName name="_pr04" localSheetId="12">#REF!</definedName>
    <definedName name="_pr04">#REF!</definedName>
    <definedName name="_pr05" localSheetId="2">#REF!</definedName>
    <definedName name="_pr05" localSheetId="16">#REF!</definedName>
    <definedName name="_pr05" localSheetId="18">#REF!</definedName>
    <definedName name="_pr05" localSheetId="20">#REF!</definedName>
    <definedName name="_pr05" localSheetId="19">#REF!</definedName>
    <definedName name="_pr05" localSheetId="4">#REF!</definedName>
    <definedName name="_pr05" localSheetId="11">#REF!</definedName>
    <definedName name="_pr05" localSheetId="25">#REF!</definedName>
    <definedName name="_pr05" localSheetId="3">#REF!</definedName>
    <definedName name="_pr05" localSheetId="9">#REF!</definedName>
    <definedName name="_pr05" localSheetId="24">#REF!</definedName>
    <definedName name="_pr05" localSheetId="5">#REF!</definedName>
    <definedName name="_pr05" localSheetId="17">#REF!</definedName>
    <definedName name="_pr05" localSheetId="7">#REF!</definedName>
    <definedName name="_pr05" localSheetId="26">#REF!</definedName>
    <definedName name="_pr05" localSheetId="6">#REF!</definedName>
    <definedName name="_pr05" localSheetId="15">#REF!</definedName>
    <definedName name="_pr05" localSheetId="10">#REF!</definedName>
    <definedName name="_pr05" localSheetId="14">#REF!</definedName>
    <definedName name="_pr05" localSheetId="21">#REF!</definedName>
    <definedName name="_pr05" localSheetId="8">#REF!</definedName>
    <definedName name="_pr05" localSheetId="22">#REF!</definedName>
    <definedName name="_pr05" localSheetId="23">#REF!</definedName>
    <definedName name="_pr05" localSheetId="13">#REF!</definedName>
    <definedName name="_pr05" localSheetId="12">#REF!</definedName>
    <definedName name="_pr05">#REF!</definedName>
    <definedName name="_pr06" localSheetId="2">[1]Popisi!#REF!</definedName>
    <definedName name="_pr06" localSheetId="16">[1]Popisi!#REF!</definedName>
    <definedName name="_pr06" localSheetId="18">[1]Popisi!#REF!</definedName>
    <definedName name="_pr06" localSheetId="20">[1]Popisi!#REF!</definedName>
    <definedName name="_pr06" localSheetId="19">[1]Popisi!#REF!</definedName>
    <definedName name="_pr06" localSheetId="4">[1]Popisi!#REF!</definedName>
    <definedName name="_pr06" localSheetId="11">[1]Popisi!#REF!</definedName>
    <definedName name="_pr06" localSheetId="25">[1]Popisi!#REF!</definedName>
    <definedName name="_pr06" localSheetId="3">[1]Popisi!#REF!</definedName>
    <definedName name="_pr06" localSheetId="9">[1]Popisi!#REF!</definedName>
    <definedName name="_pr06" localSheetId="24">[1]Popisi!#REF!</definedName>
    <definedName name="_pr06" localSheetId="5">[1]Popisi!#REF!</definedName>
    <definedName name="_pr06" localSheetId="17">[1]Popisi!#REF!</definedName>
    <definedName name="_pr06" localSheetId="7">[1]Popisi!#REF!</definedName>
    <definedName name="_pr06" localSheetId="26">[1]Popisi!#REF!</definedName>
    <definedName name="_pr06" localSheetId="6">[1]Popisi!#REF!</definedName>
    <definedName name="_pr06" localSheetId="15">[1]Popisi!#REF!</definedName>
    <definedName name="_pr06" localSheetId="10">[1]Popisi!#REF!</definedName>
    <definedName name="_pr06" localSheetId="14">[1]Popisi!#REF!</definedName>
    <definedName name="_pr06" localSheetId="21">[1]Popisi!#REF!</definedName>
    <definedName name="_pr06" localSheetId="8">[1]Popisi!#REF!</definedName>
    <definedName name="_pr06" localSheetId="22">[1]Popisi!#REF!</definedName>
    <definedName name="_pr06" localSheetId="23">[1]Popisi!#REF!</definedName>
    <definedName name="_pr06" localSheetId="13">[1]Popisi!#REF!</definedName>
    <definedName name="_pr06" localSheetId="12">[1]Popisi!#REF!</definedName>
    <definedName name="_pr06">[1]Popisi!#REF!</definedName>
    <definedName name="_pr08" localSheetId="2">#REF!</definedName>
    <definedName name="_pr08" localSheetId="16">#REF!</definedName>
    <definedName name="_pr08" localSheetId="18">#REF!</definedName>
    <definedName name="_pr08" localSheetId="20">#REF!</definedName>
    <definedName name="_pr08" localSheetId="19">#REF!</definedName>
    <definedName name="_pr08" localSheetId="4">#REF!</definedName>
    <definedName name="_pr08" localSheetId="11">#REF!</definedName>
    <definedName name="_pr08" localSheetId="25">#REF!</definedName>
    <definedName name="_pr08" localSheetId="3">#REF!</definedName>
    <definedName name="_pr08" localSheetId="9">#REF!</definedName>
    <definedName name="_pr08" localSheetId="24">#REF!</definedName>
    <definedName name="_pr08" localSheetId="5">#REF!</definedName>
    <definedName name="_pr08" localSheetId="17">#REF!</definedName>
    <definedName name="_pr08" localSheetId="7">#REF!</definedName>
    <definedName name="_pr08" localSheetId="26">#REF!</definedName>
    <definedName name="_pr08" localSheetId="6">#REF!</definedName>
    <definedName name="_pr08" localSheetId="15">#REF!</definedName>
    <definedName name="_pr08" localSheetId="10">#REF!</definedName>
    <definedName name="_pr08" localSheetId="14">#REF!</definedName>
    <definedName name="_pr08" localSheetId="21">#REF!</definedName>
    <definedName name="_pr08" localSheetId="8">#REF!</definedName>
    <definedName name="_pr08" localSheetId="22">#REF!</definedName>
    <definedName name="_pr08" localSheetId="23">#REF!</definedName>
    <definedName name="_pr08" localSheetId="13">#REF!</definedName>
    <definedName name="_pr08" localSheetId="12">#REF!</definedName>
    <definedName name="_pr08">#REF!</definedName>
    <definedName name="_pr09" localSheetId="2">#REF!</definedName>
    <definedName name="_pr09" localSheetId="16">#REF!</definedName>
    <definedName name="_pr09" localSheetId="18">#REF!</definedName>
    <definedName name="_pr09" localSheetId="20">#REF!</definedName>
    <definedName name="_pr09" localSheetId="19">#REF!</definedName>
    <definedName name="_pr09" localSheetId="4">#REF!</definedName>
    <definedName name="_pr09" localSheetId="11">#REF!</definedName>
    <definedName name="_pr09" localSheetId="25">#REF!</definedName>
    <definedName name="_pr09" localSheetId="3">#REF!</definedName>
    <definedName name="_pr09" localSheetId="9">#REF!</definedName>
    <definedName name="_pr09" localSheetId="24">#REF!</definedName>
    <definedName name="_pr09" localSheetId="5">#REF!</definedName>
    <definedName name="_pr09" localSheetId="17">#REF!</definedName>
    <definedName name="_pr09" localSheetId="7">#REF!</definedName>
    <definedName name="_pr09" localSheetId="26">#REF!</definedName>
    <definedName name="_pr09" localSheetId="6">#REF!</definedName>
    <definedName name="_pr09" localSheetId="15">#REF!</definedName>
    <definedName name="_pr09" localSheetId="10">#REF!</definedName>
    <definedName name="_pr09" localSheetId="14">#REF!</definedName>
    <definedName name="_pr09" localSheetId="21">#REF!</definedName>
    <definedName name="_pr09" localSheetId="8">#REF!</definedName>
    <definedName name="_pr09" localSheetId="22">#REF!</definedName>
    <definedName name="_pr09" localSheetId="23">#REF!</definedName>
    <definedName name="_pr09" localSheetId="13">#REF!</definedName>
    <definedName name="_pr09" localSheetId="12">#REF!</definedName>
    <definedName name="_pr09">#REF!</definedName>
    <definedName name="_pr10" localSheetId="2">[1]Popisi!#REF!</definedName>
    <definedName name="_pr10" localSheetId="16">[1]Popisi!#REF!</definedName>
    <definedName name="_pr10" localSheetId="18">[1]Popisi!#REF!</definedName>
    <definedName name="_pr10" localSheetId="20">[1]Popisi!#REF!</definedName>
    <definedName name="_pr10" localSheetId="19">[1]Popisi!#REF!</definedName>
    <definedName name="_pr10" localSheetId="4">[1]Popisi!#REF!</definedName>
    <definedName name="_pr10" localSheetId="11">[1]Popisi!#REF!</definedName>
    <definedName name="_pr10" localSheetId="25">[1]Popisi!#REF!</definedName>
    <definedName name="_pr10" localSheetId="3">[1]Popisi!#REF!</definedName>
    <definedName name="_pr10" localSheetId="9">[1]Popisi!#REF!</definedName>
    <definedName name="_pr10" localSheetId="24">[1]Popisi!#REF!</definedName>
    <definedName name="_pr10" localSheetId="5">[1]Popisi!#REF!</definedName>
    <definedName name="_pr10" localSheetId="17">[1]Popisi!#REF!</definedName>
    <definedName name="_pr10" localSheetId="7">[1]Popisi!#REF!</definedName>
    <definedName name="_pr10" localSheetId="26">[1]Popisi!#REF!</definedName>
    <definedName name="_pr10" localSheetId="6">[1]Popisi!#REF!</definedName>
    <definedName name="_pr10" localSheetId="15">[1]Popisi!#REF!</definedName>
    <definedName name="_pr10" localSheetId="10">[1]Popisi!#REF!</definedName>
    <definedName name="_pr10" localSheetId="14">[1]Popisi!#REF!</definedName>
    <definedName name="_pr10" localSheetId="21">[1]Popisi!#REF!</definedName>
    <definedName name="_pr10" localSheetId="8">[1]Popisi!#REF!</definedName>
    <definedName name="_pr10" localSheetId="22">[1]Popisi!#REF!</definedName>
    <definedName name="_pr10" localSheetId="23">[1]Popisi!#REF!</definedName>
    <definedName name="_pr10" localSheetId="13">[1]Popisi!#REF!</definedName>
    <definedName name="_pr10" localSheetId="12">[1]Popisi!#REF!</definedName>
    <definedName name="_pr10">[1]Popisi!#REF!</definedName>
    <definedName name="_pr11" localSheetId="2">[1]Popisi!#REF!</definedName>
    <definedName name="_pr11" localSheetId="16">[1]Popisi!#REF!</definedName>
    <definedName name="_pr11" localSheetId="18">[1]Popisi!#REF!</definedName>
    <definedName name="_pr11" localSheetId="20">[1]Popisi!#REF!</definedName>
    <definedName name="_pr11" localSheetId="19">[1]Popisi!#REF!</definedName>
    <definedName name="_pr11" localSheetId="4">[1]Popisi!#REF!</definedName>
    <definedName name="_pr11" localSheetId="11">[1]Popisi!#REF!</definedName>
    <definedName name="_pr11" localSheetId="25">[1]Popisi!#REF!</definedName>
    <definedName name="_pr11" localSheetId="3">[1]Popisi!#REF!</definedName>
    <definedName name="_pr11" localSheetId="9">[1]Popisi!#REF!</definedName>
    <definedName name="_pr11" localSheetId="24">[1]Popisi!#REF!</definedName>
    <definedName name="_pr11" localSheetId="5">[1]Popisi!#REF!</definedName>
    <definedName name="_pr11" localSheetId="17">[1]Popisi!#REF!</definedName>
    <definedName name="_pr11" localSheetId="7">[1]Popisi!#REF!</definedName>
    <definedName name="_pr11" localSheetId="26">[1]Popisi!#REF!</definedName>
    <definedName name="_pr11" localSheetId="6">[1]Popisi!#REF!</definedName>
    <definedName name="_pr11" localSheetId="15">[1]Popisi!#REF!</definedName>
    <definedName name="_pr11" localSheetId="10">[1]Popisi!#REF!</definedName>
    <definedName name="_pr11" localSheetId="14">[1]Popisi!#REF!</definedName>
    <definedName name="_pr11" localSheetId="21">[1]Popisi!#REF!</definedName>
    <definedName name="_pr11" localSheetId="8">[1]Popisi!#REF!</definedName>
    <definedName name="_pr11" localSheetId="22">[1]Popisi!#REF!</definedName>
    <definedName name="_pr11" localSheetId="23">[1]Popisi!#REF!</definedName>
    <definedName name="_pr11" localSheetId="13">[1]Popisi!#REF!</definedName>
    <definedName name="_pr11" localSheetId="12">[1]Popisi!#REF!</definedName>
    <definedName name="_pr11">[1]Popisi!#REF!</definedName>
    <definedName name="_pr12" localSheetId="2">[1]Popisi!#REF!</definedName>
    <definedName name="_pr12" localSheetId="16">[1]Popisi!#REF!</definedName>
    <definedName name="_pr12" localSheetId="18">[1]Popisi!#REF!</definedName>
    <definedName name="_pr12" localSheetId="20">[1]Popisi!#REF!</definedName>
    <definedName name="_pr12" localSheetId="19">[1]Popisi!#REF!</definedName>
    <definedName name="_pr12" localSheetId="4">[1]Popisi!#REF!</definedName>
    <definedName name="_pr12" localSheetId="11">[1]Popisi!#REF!</definedName>
    <definedName name="_pr12" localSheetId="25">[1]Popisi!#REF!</definedName>
    <definedName name="_pr12" localSheetId="3">[1]Popisi!#REF!</definedName>
    <definedName name="_pr12" localSheetId="9">[1]Popisi!#REF!</definedName>
    <definedName name="_pr12" localSheetId="24">[1]Popisi!#REF!</definedName>
    <definedName name="_pr12" localSheetId="5">[1]Popisi!#REF!</definedName>
    <definedName name="_pr12" localSheetId="17">[1]Popisi!#REF!</definedName>
    <definedName name="_pr12" localSheetId="7">[1]Popisi!#REF!</definedName>
    <definedName name="_pr12" localSheetId="26">[1]Popisi!#REF!</definedName>
    <definedName name="_pr12" localSheetId="6">[1]Popisi!#REF!</definedName>
    <definedName name="_pr12" localSheetId="15">[1]Popisi!#REF!</definedName>
    <definedName name="_pr12" localSheetId="10">[1]Popisi!#REF!</definedName>
    <definedName name="_pr12" localSheetId="14">[1]Popisi!#REF!</definedName>
    <definedName name="_pr12" localSheetId="21">[1]Popisi!#REF!</definedName>
    <definedName name="_pr12" localSheetId="8">[1]Popisi!#REF!</definedName>
    <definedName name="_pr12" localSheetId="22">[1]Popisi!#REF!</definedName>
    <definedName name="_pr12" localSheetId="23">[1]Popisi!#REF!</definedName>
    <definedName name="_pr12" localSheetId="13">[1]Popisi!#REF!</definedName>
    <definedName name="_pr12" localSheetId="12">[1]Popisi!#REF!</definedName>
    <definedName name="_pr12">[1]Popisi!#REF!</definedName>
    <definedName name="cc">[2]OSNOVA!$B$40</definedName>
    <definedName name="datum" localSheetId="2">[3]OSNOVA!#REF!</definedName>
    <definedName name="datum" localSheetId="16">[3]OSNOVA!#REF!</definedName>
    <definedName name="datum" localSheetId="18">[3]OSNOVA!#REF!</definedName>
    <definedName name="datum" localSheetId="20">[3]OSNOVA!#REF!</definedName>
    <definedName name="datum" localSheetId="19">[3]OSNOVA!#REF!</definedName>
    <definedName name="datum" localSheetId="4">[3]OSNOVA!#REF!</definedName>
    <definedName name="datum" localSheetId="11">[3]OSNOVA!#REF!</definedName>
    <definedName name="datum" localSheetId="25">[3]OSNOVA!#REF!</definedName>
    <definedName name="datum" localSheetId="3">[3]OSNOVA!#REF!</definedName>
    <definedName name="datum" localSheetId="9">[3]OSNOVA!#REF!</definedName>
    <definedName name="datum" localSheetId="24">[3]OSNOVA!#REF!</definedName>
    <definedName name="datum" localSheetId="5">[3]OSNOVA!#REF!</definedName>
    <definedName name="datum" localSheetId="17">[3]OSNOVA!#REF!</definedName>
    <definedName name="datum" localSheetId="7">[3]OSNOVA!#REF!</definedName>
    <definedName name="datum" localSheetId="26">[3]OSNOVA!#REF!</definedName>
    <definedName name="datum" localSheetId="6">[3]OSNOVA!#REF!</definedName>
    <definedName name="datum" localSheetId="15">[3]OSNOVA!#REF!</definedName>
    <definedName name="datum" localSheetId="10">[3]OSNOVA!#REF!</definedName>
    <definedName name="datum" localSheetId="14">[3]OSNOVA!#REF!</definedName>
    <definedName name="datum" localSheetId="21">[3]OSNOVA!#REF!</definedName>
    <definedName name="datum" localSheetId="8">[3]OSNOVA!#REF!</definedName>
    <definedName name="datum" localSheetId="22">[3]OSNOVA!#REF!</definedName>
    <definedName name="datum" localSheetId="23">[3]OSNOVA!#REF!</definedName>
    <definedName name="datum" localSheetId="13">[3]OSNOVA!#REF!</definedName>
    <definedName name="datum" localSheetId="12">[3]OSNOVA!#REF!</definedName>
    <definedName name="datum">[3]OSNOVA!#REF!</definedName>
    <definedName name="dd" localSheetId="2">#REF!</definedName>
    <definedName name="dd" localSheetId="16">#REF!</definedName>
    <definedName name="dd" localSheetId="18">#REF!</definedName>
    <definedName name="dd" localSheetId="20">#REF!</definedName>
    <definedName name="dd" localSheetId="19">#REF!</definedName>
    <definedName name="dd" localSheetId="4">#REF!</definedName>
    <definedName name="dd" localSheetId="11">#REF!</definedName>
    <definedName name="dd" localSheetId="25">#REF!</definedName>
    <definedName name="dd" localSheetId="3">#REF!</definedName>
    <definedName name="dd" localSheetId="9">#REF!</definedName>
    <definedName name="dd" localSheetId="24">#REF!</definedName>
    <definedName name="dd" localSheetId="5">#REF!</definedName>
    <definedName name="dd" localSheetId="17">#REF!</definedName>
    <definedName name="dd" localSheetId="7">#REF!</definedName>
    <definedName name="dd" localSheetId="26">#REF!</definedName>
    <definedName name="dd" localSheetId="6">#REF!</definedName>
    <definedName name="dd" localSheetId="15">#REF!</definedName>
    <definedName name="dd" localSheetId="10">#REF!</definedName>
    <definedName name="dd" localSheetId="14">#REF!</definedName>
    <definedName name="dd" localSheetId="21">#REF!</definedName>
    <definedName name="dd" localSheetId="8">#REF!</definedName>
    <definedName name="dd" localSheetId="22">#REF!</definedName>
    <definedName name="dd" localSheetId="23">#REF!</definedName>
    <definedName name="dd" localSheetId="13">#REF!</definedName>
    <definedName name="dd" localSheetId="12">#REF!</definedName>
    <definedName name="dd">#REF!</definedName>
    <definedName name="DDV">[3]OSNOVA!$B$41</definedName>
    <definedName name="DEL">[3]OSNOVA!$B$31</definedName>
    <definedName name="dfg">#REF!</definedName>
    <definedName name="ert">#REF!</definedName>
    <definedName name="ew">#REF!</definedName>
    <definedName name="Excel_BuiltIn_Print_Titles_1" localSheetId="2">#REF!</definedName>
    <definedName name="Excel_BuiltIn_Print_Titles_1" localSheetId="16">#REF!</definedName>
    <definedName name="Excel_BuiltIn_Print_Titles_1" localSheetId="18">#REF!</definedName>
    <definedName name="Excel_BuiltIn_Print_Titles_1" localSheetId="20">#REF!</definedName>
    <definedName name="Excel_BuiltIn_Print_Titles_1" localSheetId="19">#REF!</definedName>
    <definedName name="Excel_BuiltIn_Print_Titles_1" localSheetId="4">#REF!</definedName>
    <definedName name="Excel_BuiltIn_Print_Titles_1" localSheetId="11">#REF!</definedName>
    <definedName name="Excel_BuiltIn_Print_Titles_1" localSheetId="25">#REF!</definedName>
    <definedName name="Excel_BuiltIn_Print_Titles_1" localSheetId="3">#REF!</definedName>
    <definedName name="Excel_BuiltIn_Print_Titles_1" localSheetId="9">#REF!</definedName>
    <definedName name="Excel_BuiltIn_Print_Titles_1" localSheetId="24">#REF!</definedName>
    <definedName name="Excel_BuiltIn_Print_Titles_1" localSheetId="5">#REF!</definedName>
    <definedName name="Excel_BuiltIn_Print_Titles_1" localSheetId="17">#REF!</definedName>
    <definedName name="Excel_BuiltIn_Print_Titles_1" localSheetId="7">#REF!</definedName>
    <definedName name="Excel_BuiltIn_Print_Titles_1" localSheetId="26">#REF!</definedName>
    <definedName name="Excel_BuiltIn_Print_Titles_1" localSheetId="6">#REF!</definedName>
    <definedName name="Excel_BuiltIn_Print_Titles_1" localSheetId="15">#REF!</definedName>
    <definedName name="Excel_BuiltIn_Print_Titles_1" localSheetId="10">#REF!</definedName>
    <definedName name="Excel_BuiltIn_Print_Titles_1" localSheetId="14">#REF!</definedName>
    <definedName name="Excel_BuiltIn_Print_Titles_1" localSheetId="21">#REF!</definedName>
    <definedName name="Excel_BuiltIn_Print_Titles_1" localSheetId="8">#REF!</definedName>
    <definedName name="Excel_BuiltIn_Print_Titles_1" localSheetId="22">#REF!</definedName>
    <definedName name="Excel_BuiltIn_Print_Titles_1" localSheetId="23">#REF!</definedName>
    <definedName name="Excel_BuiltIn_Print_Titles_1" localSheetId="13">#REF!</definedName>
    <definedName name="Excel_BuiltIn_Print_Titles_1" localSheetId="12">#REF!</definedName>
    <definedName name="Excel_BuiltIn_Print_Titles_1">#REF!</definedName>
    <definedName name="FakStro" localSheetId="2">[3]OSNOVA!#REF!</definedName>
    <definedName name="FakStro" localSheetId="16">[3]OSNOVA!#REF!</definedName>
    <definedName name="FakStro" localSheetId="18">[3]OSNOVA!#REF!</definedName>
    <definedName name="FakStro" localSheetId="20">[3]OSNOVA!#REF!</definedName>
    <definedName name="FakStro" localSheetId="19">[3]OSNOVA!#REF!</definedName>
    <definedName name="FakStro" localSheetId="4">[3]OSNOVA!#REF!</definedName>
    <definedName name="FakStro" localSheetId="11">[3]OSNOVA!#REF!</definedName>
    <definedName name="FakStro" localSheetId="25">[3]OSNOVA!#REF!</definedName>
    <definedName name="FakStro" localSheetId="3">[3]OSNOVA!#REF!</definedName>
    <definedName name="FakStro" localSheetId="9">[3]OSNOVA!#REF!</definedName>
    <definedName name="FakStro" localSheetId="24">[3]OSNOVA!#REF!</definedName>
    <definedName name="FakStro" localSheetId="5">[3]OSNOVA!#REF!</definedName>
    <definedName name="FakStro" localSheetId="17">[3]OSNOVA!#REF!</definedName>
    <definedName name="FakStro" localSheetId="7">[3]OSNOVA!#REF!</definedName>
    <definedName name="FakStro" localSheetId="26">[3]OSNOVA!#REF!</definedName>
    <definedName name="FakStro" localSheetId="6">[3]OSNOVA!#REF!</definedName>
    <definedName name="FakStro" localSheetId="15">[3]OSNOVA!#REF!</definedName>
    <definedName name="FakStro" localSheetId="10">[3]OSNOVA!#REF!</definedName>
    <definedName name="FakStro" localSheetId="14">[3]OSNOVA!#REF!</definedName>
    <definedName name="FakStro" localSheetId="21">[3]OSNOVA!#REF!</definedName>
    <definedName name="FakStro" localSheetId="8">[3]OSNOVA!#REF!</definedName>
    <definedName name="FakStro" localSheetId="22">[3]OSNOVA!#REF!</definedName>
    <definedName name="FakStro" localSheetId="23">[3]OSNOVA!#REF!</definedName>
    <definedName name="FakStro" localSheetId="13">[3]OSNOVA!#REF!</definedName>
    <definedName name="FakStro" localSheetId="12">[3]OSNOVA!#REF!</definedName>
    <definedName name="FakStro">[3]OSNOVA!#REF!</definedName>
    <definedName name="FaktStro">[4]osnova!$B$14</definedName>
    <definedName name="FR" localSheetId="2">[3]OSNOVA!#REF!</definedName>
    <definedName name="FR" localSheetId="16">[3]OSNOVA!#REF!</definedName>
    <definedName name="FR" localSheetId="18">[3]OSNOVA!#REF!</definedName>
    <definedName name="FR" localSheetId="20">[3]OSNOVA!#REF!</definedName>
    <definedName name="FR" localSheetId="19">[3]OSNOVA!#REF!</definedName>
    <definedName name="FR" localSheetId="4">[3]OSNOVA!#REF!</definedName>
    <definedName name="FR" localSheetId="11">[3]OSNOVA!#REF!</definedName>
    <definedName name="FR" localSheetId="25">[3]OSNOVA!#REF!</definedName>
    <definedName name="FR" localSheetId="3">[3]OSNOVA!#REF!</definedName>
    <definedName name="FR" localSheetId="9">[3]OSNOVA!#REF!</definedName>
    <definedName name="FR" localSheetId="24">[3]OSNOVA!#REF!</definedName>
    <definedName name="FR" localSheetId="5">[3]OSNOVA!#REF!</definedName>
    <definedName name="FR" localSheetId="17">[3]OSNOVA!#REF!</definedName>
    <definedName name="FR" localSheetId="7">[3]OSNOVA!#REF!</definedName>
    <definedName name="FR" localSheetId="26">[3]OSNOVA!#REF!</definedName>
    <definedName name="FR" localSheetId="6">[3]OSNOVA!#REF!</definedName>
    <definedName name="FR" localSheetId="15">[3]OSNOVA!#REF!</definedName>
    <definedName name="FR" localSheetId="10">[3]OSNOVA!#REF!</definedName>
    <definedName name="FR" localSheetId="14">[3]OSNOVA!#REF!</definedName>
    <definedName name="FR" localSheetId="21">[3]OSNOVA!#REF!</definedName>
    <definedName name="FR" localSheetId="8">[3]OSNOVA!#REF!</definedName>
    <definedName name="FR" localSheetId="22">[3]OSNOVA!#REF!</definedName>
    <definedName name="FR" localSheetId="23">[3]OSNOVA!#REF!</definedName>
    <definedName name="FR" localSheetId="13">[3]OSNOVA!#REF!</definedName>
    <definedName name="FR" localSheetId="12">[3]OSNOVA!#REF!</definedName>
    <definedName name="FR">[3]OSNOVA!#REF!</definedName>
    <definedName name="FRC">[2]OSNOVA!$B$38</definedName>
    <definedName name="investicija" localSheetId="2">#REF!</definedName>
    <definedName name="investicija" localSheetId="16">#REF!</definedName>
    <definedName name="investicija" localSheetId="18">#REF!</definedName>
    <definedName name="investicija" localSheetId="20">#REF!</definedName>
    <definedName name="investicija" localSheetId="19">#REF!</definedName>
    <definedName name="investicija" localSheetId="4">#REF!</definedName>
    <definedName name="investicija" localSheetId="11">#REF!</definedName>
    <definedName name="investicija" localSheetId="25">#REF!</definedName>
    <definedName name="investicija" localSheetId="3">#REF!</definedName>
    <definedName name="investicija" localSheetId="9">#REF!</definedName>
    <definedName name="investicija" localSheetId="24">#REF!</definedName>
    <definedName name="investicija" localSheetId="5">#REF!</definedName>
    <definedName name="investicija" localSheetId="17">#REF!</definedName>
    <definedName name="investicija" localSheetId="7">#REF!</definedName>
    <definedName name="investicija" localSheetId="26">#REF!</definedName>
    <definedName name="investicija" localSheetId="6">#REF!</definedName>
    <definedName name="investicija" localSheetId="15">#REF!</definedName>
    <definedName name="investicija" localSheetId="10">#REF!</definedName>
    <definedName name="investicija" localSheetId="14">#REF!</definedName>
    <definedName name="investicija" localSheetId="21">#REF!</definedName>
    <definedName name="investicija" localSheetId="8">#REF!</definedName>
    <definedName name="investicija" localSheetId="22">#REF!</definedName>
    <definedName name="investicija" localSheetId="23">#REF!</definedName>
    <definedName name="investicija" localSheetId="13">#REF!</definedName>
    <definedName name="investicija" localSheetId="12">#REF!</definedName>
    <definedName name="investicija">#REF!</definedName>
    <definedName name="izkop">#REF!</definedName>
    <definedName name="Izm_11.005">#REF!</definedName>
    <definedName name="Izm_11.006">#REF!</definedName>
    <definedName name="Izm_11.007">#REF!</definedName>
    <definedName name="Izm_11.009">#REF!</definedName>
    <definedName name="OBJEKT">[3]OSNOVA!$B$35</definedName>
    <definedName name="obsip">#REF!</definedName>
    <definedName name="OZN">[3]OSNOVA!$B$33</definedName>
    <definedName name="_xlnm.Print_Area" localSheetId="2">CESTA!$B$1:$H$165</definedName>
    <definedName name="_xlnm.Print_Area" localSheetId="16">'CESTNA RAZSVETLJAVA'!$B$1:$H$222</definedName>
    <definedName name="_xlnm.Print_Area" localSheetId="18">'EE VODI - SN OMREŽJE'!$B$1:$H$138</definedName>
    <definedName name="_xlnm.Print_Area" localSheetId="20">'EE VODI - VN DALJNOVOD'!$B$1:$H$55</definedName>
    <definedName name="_xlnm.Print_Area" localSheetId="19">'EE VODI-TRAN. POSTAJA'!$B$1:$H$75</definedName>
    <definedName name="_xlnm.Print_Area" localSheetId="4">'HODNIK, KOLESARSKA IN VEČ. POT'!$B$1:$H$96</definedName>
    <definedName name="_xlnm.Print_Area" localSheetId="11">'KOMUNALNE ODPADNE VODE'!$B$1:$H$224</definedName>
    <definedName name="_xlnm.Print_Area" localSheetId="25">'KRAJINSKA ARHITEKTURA'!$B$1:$H$92</definedName>
    <definedName name="_xlnm.Print_Area" localSheetId="3">'LOKALNE IN DOVOZNE CESTE'!$B$1:$H$124</definedName>
    <definedName name="_xlnm.Print_Area" localSheetId="9">'METEORNA KANALIZACIJA'!$B$1:$H$110</definedName>
    <definedName name="_xlnm.Print_Area" localSheetId="24">MONITORING!$B$1:$H$56</definedName>
    <definedName name="_xlnm.Print_Area" localSheetId="5">'MOST ČEZ TOLMINKO'!$B$1:$H$130</definedName>
    <definedName name="_xlnm.Print_Area" localSheetId="17">NN!$B$1:$H$128</definedName>
    <definedName name="_xlnm.Print_Area" localSheetId="1">Opomba!$B$1:$G$49</definedName>
    <definedName name="_xlnm.Print_Area" localSheetId="7">'OPORNE IN PODPORNE KONSTRUKCIJE'!$B$1:$H$65</definedName>
    <definedName name="_xlnm.Print_Area" localSheetId="26">'OSTALA DELA IN STORITVE'!$B$1:$H$34</definedName>
    <definedName name="_xlnm.Print_Area" localSheetId="6">'PODHOD ZA PEŠCE IN KOLESARJE'!$B$1:$H$105</definedName>
    <definedName name="_xlnm.Print_Area" localSheetId="0">REK!$B$1:$E$46</definedName>
    <definedName name="_xlnm.Print_Area" localSheetId="15">'REK ELEKTROINŠTALACIJE'!$B$1:$E$26</definedName>
    <definedName name="_xlnm.Print_Area" localSheetId="10">'REK KANALIZACIJA IN VODOVOD'!$B$1:$E$14</definedName>
    <definedName name="_xlnm.Print_Area" localSheetId="14">'RUŠENJE OBSTOJEČIH OBJEKTOV'!$B$1:$H$21</definedName>
    <definedName name="_xlnm.Print_Area" localSheetId="21">'SEMAFORIZIRANO KRIŽIŠČE K2'!$B$1:$H$99</definedName>
    <definedName name="_xlnm.Print_Area" localSheetId="8">'SPOMINSKO OBELEŽJE'!$B$1:$H$63</definedName>
    <definedName name="_xlnm.Print_Area" localSheetId="22">'TK VODI'!$B$1:$H$186</definedName>
    <definedName name="_xlnm.Print_Area" localSheetId="23">'TK VODI KATV TOLMIN'!$B$1:$H$65</definedName>
    <definedName name="_xlnm.Print_Area" localSheetId="13">'UREDITEV TOLMINKE'!$B$1:$H$56</definedName>
    <definedName name="_xlnm.Print_Area" localSheetId="12">VODOVOD!$B$1:$H$176</definedName>
    <definedName name="posteljica">#REF!</definedName>
    <definedName name="POV">#REF!</definedName>
    <definedName name="površina">#REF!</definedName>
    <definedName name="pripravljalna">#REF!</definedName>
    <definedName name="q" localSheetId="2">#REF!</definedName>
    <definedName name="q" localSheetId="16">#REF!</definedName>
    <definedName name="q" localSheetId="18">#REF!</definedName>
    <definedName name="q" localSheetId="20">#REF!</definedName>
    <definedName name="q" localSheetId="19">#REF!</definedName>
    <definedName name="q" localSheetId="4">#REF!</definedName>
    <definedName name="q" localSheetId="11">#REF!</definedName>
    <definedName name="q" localSheetId="25">#REF!</definedName>
    <definedName name="q" localSheetId="3">#REF!</definedName>
    <definedName name="q" localSheetId="9">#REF!</definedName>
    <definedName name="q" localSheetId="24">#REF!</definedName>
    <definedName name="q" localSheetId="5">#REF!</definedName>
    <definedName name="q" localSheetId="17">#REF!</definedName>
    <definedName name="q" localSheetId="7">#REF!</definedName>
    <definedName name="q" localSheetId="26">#REF!</definedName>
    <definedName name="q" localSheetId="6">#REF!</definedName>
    <definedName name="q" localSheetId="15">#REF!</definedName>
    <definedName name="q" localSheetId="10">#REF!</definedName>
    <definedName name="q" localSheetId="14">#REF!</definedName>
    <definedName name="q" localSheetId="21">#REF!</definedName>
    <definedName name="q" localSheetId="8">#REF!</definedName>
    <definedName name="q" localSheetId="22">#REF!</definedName>
    <definedName name="q" localSheetId="23">#REF!</definedName>
    <definedName name="q" localSheetId="13">#REF!</definedName>
    <definedName name="q" localSheetId="12">#REF!</definedName>
    <definedName name="q">#REF!</definedName>
    <definedName name="razd">#REF!</definedName>
    <definedName name="razdalja">#REF!</definedName>
    <definedName name="Reviz" localSheetId="2">[3]OSNOVA!#REF!</definedName>
    <definedName name="Reviz" localSheetId="16">[3]OSNOVA!#REF!</definedName>
    <definedName name="Reviz" localSheetId="18">[3]OSNOVA!#REF!</definedName>
    <definedName name="Reviz" localSheetId="20">[3]OSNOVA!#REF!</definedName>
    <definedName name="Reviz" localSheetId="19">[3]OSNOVA!#REF!</definedName>
    <definedName name="Reviz" localSheetId="4">[3]OSNOVA!#REF!</definedName>
    <definedName name="Reviz" localSheetId="11">[3]OSNOVA!#REF!</definedName>
    <definedName name="Reviz" localSheetId="25">[3]OSNOVA!#REF!</definedName>
    <definedName name="Reviz" localSheetId="3">[3]OSNOVA!#REF!</definedName>
    <definedName name="Reviz" localSheetId="9">[3]OSNOVA!#REF!</definedName>
    <definedName name="Reviz" localSheetId="24">[3]OSNOVA!#REF!</definedName>
    <definedName name="Reviz" localSheetId="5">[3]OSNOVA!#REF!</definedName>
    <definedName name="Reviz" localSheetId="17">[3]OSNOVA!#REF!</definedName>
    <definedName name="Reviz" localSheetId="7">[3]OSNOVA!#REF!</definedName>
    <definedName name="Reviz" localSheetId="26">[3]OSNOVA!#REF!</definedName>
    <definedName name="Reviz" localSheetId="6">[3]OSNOVA!#REF!</definedName>
    <definedName name="Reviz" localSheetId="15">[3]OSNOVA!#REF!</definedName>
    <definedName name="Reviz" localSheetId="10">[3]OSNOVA!#REF!</definedName>
    <definedName name="Reviz" localSheetId="14">[3]OSNOVA!#REF!</definedName>
    <definedName name="Reviz" localSheetId="21">[3]OSNOVA!#REF!</definedName>
    <definedName name="Reviz" localSheetId="8">[3]OSNOVA!#REF!</definedName>
    <definedName name="Reviz" localSheetId="22">[3]OSNOVA!#REF!</definedName>
    <definedName name="Reviz" localSheetId="23">[3]OSNOVA!#REF!</definedName>
    <definedName name="Reviz" localSheetId="13">[3]OSNOVA!#REF!</definedName>
    <definedName name="Reviz" localSheetId="12">[3]OSNOVA!#REF!</definedName>
    <definedName name="Reviz">[3]OSNOVA!#REF!</definedName>
    <definedName name="rrr" localSheetId="2">#REF!</definedName>
    <definedName name="rrr" localSheetId="16">#REF!</definedName>
    <definedName name="rrr" localSheetId="18">#REF!</definedName>
    <definedName name="rrr" localSheetId="20">#REF!</definedName>
    <definedName name="rrr" localSheetId="19">#REF!</definedName>
    <definedName name="rrr" localSheetId="4">#REF!</definedName>
    <definedName name="rrr" localSheetId="11">#REF!</definedName>
    <definedName name="rrr" localSheetId="25">#REF!</definedName>
    <definedName name="rrr" localSheetId="3">#REF!</definedName>
    <definedName name="rrr" localSheetId="9">#REF!</definedName>
    <definedName name="rrr" localSheetId="24">#REF!</definedName>
    <definedName name="rrr" localSheetId="5">#REF!</definedName>
    <definedName name="rrr" localSheetId="17">#REF!</definedName>
    <definedName name="rrr" localSheetId="7">#REF!</definedName>
    <definedName name="rrr" localSheetId="26">#REF!</definedName>
    <definedName name="rrr" localSheetId="6">#REF!</definedName>
    <definedName name="rrr" localSheetId="15">#REF!</definedName>
    <definedName name="rrr" localSheetId="10">#REF!</definedName>
    <definedName name="rrr" localSheetId="14">#REF!</definedName>
    <definedName name="rrr" localSheetId="21">#REF!</definedName>
    <definedName name="rrr" localSheetId="8">#REF!</definedName>
    <definedName name="rrr" localSheetId="22">#REF!</definedName>
    <definedName name="rrr" localSheetId="23">#REF!</definedName>
    <definedName name="rrr" localSheetId="13">#REF!</definedName>
    <definedName name="rrr" localSheetId="12">#REF!</definedName>
    <definedName name="rrr">#REF!</definedName>
    <definedName name="s" localSheetId="2">#REF!</definedName>
    <definedName name="s" localSheetId="16">#REF!</definedName>
    <definedName name="s" localSheetId="18">#REF!</definedName>
    <definedName name="s" localSheetId="20">#REF!</definedName>
    <definedName name="s" localSheetId="19">#REF!</definedName>
    <definedName name="s" localSheetId="4">#REF!</definedName>
    <definedName name="s" localSheetId="11">#REF!</definedName>
    <definedName name="s" localSheetId="25">#REF!</definedName>
    <definedName name="s" localSheetId="3">#REF!</definedName>
    <definedName name="s" localSheetId="9">#REF!</definedName>
    <definedName name="s" localSheetId="24">#REF!</definedName>
    <definedName name="s" localSheetId="5">#REF!</definedName>
    <definedName name="s" localSheetId="17">#REF!</definedName>
    <definedName name="s" localSheetId="7">#REF!</definedName>
    <definedName name="s" localSheetId="26">#REF!</definedName>
    <definedName name="s" localSheetId="6">#REF!</definedName>
    <definedName name="s" localSheetId="15">#REF!</definedName>
    <definedName name="s" localSheetId="10">#REF!</definedName>
    <definedName name="s" localSheetId="14">#REF!</definedName>
    <definedName name="s" localSheetId="21">#REF!</definedName>
    <definedName name="s" localSheetId="8">#REF!</definedName>
    <definedName name="s" localSheetId="22">#REF!</definedName>
    <definedName name="s" localSheetId="23">#REF!</definedName>
    <definedName name="s" localSheetId="13">#REF!</definedName>
    <definedName name="s" localSheetId="12">#REF!</definedName>
    <definedName name="s">#REF!</definedName>
    <definedName name="s_Prip_del">#REF!</definedName>
    <definedName name="SK_GRADBENA">[1]Popisi!$F$614</definedName>
    <definedName name="sk_IZOLACIJA" localSheetId="2">#REF!</definedName>
    <definedName name="sk_IZOLACIJA" localSheetId="16">#REF!</definedName>
    <definedName name="sk_IZOLACIJA" localSheetId="18">#REF!</definedName>
    <definedName name="sk_IZOLACIJA" localSheetId="20">#REF!</definedName>
    <definedName name="sk_IZOLACIJA" localSheetId="19">#REF!</definedName>
    <definedName name="sk_IZOLACIJA" localSheetId="4">#REF!</definedName>
    <definedName name="sk_IZOLACIJA" localSheetId="11">#REF!</definedName>
    <definedName name="sk_IZOLACIJA" localSheetId="25">#REF!</definedName>
    <definedName name="sk_IZOLACIJA" localSheetId="3">#REF!</definedName>
    <definedName name="sk_IZOLACIJA" localSheetId="9">#REF!</definedName>
    <definedName name="sk_IZOLACIJA" localSheetId="24">#REF!</definedName>
    <definedName name="sk_IZOLACIJA" localSheetId="5">#REF!</definedName>
    <definedName name="sk_IZOLACIJA" localSheetId="17">#REF!</definedName>
    <definedName name="sk_IZOLACIJA" localSheetId="7">#REF!</definedName>
    <definedName name="sk_IZOLACIJA" localSheetId="26">#REF!</definedName>
    <definedName name="sk_IZOLACIJA" localSheetId="6">#REF!</definedName>
    <definedName name="sk_IZOLACIJA" localSheetId="15">#REF!</definedName>
    <definedName name="sk_IZOLACIJA" localSheetId="10">#REF!</definedName>
    <definedName name="sk_IZOLACIJA" localSheetId="14">#REF!</definedName>
    <definedName name="sk_IZOLACIJA" localSheetId="21">#REF!</definedName>
    <definedName name="sk_IZOLACIJA" localSheetId="8">#REF!</definedName>
    <definedName name="sk_IZOLACIJA" localSheetId="22">#REF!</definedName>
    <definedName name="sk_IZOLACIJA" localSheetId="23">#REF!</definedName>
    <definedName name="sk_IZOLACIJA" localSheetId="13">#REF!</definedName>
    <definedName name="sk_IZOLACIJA" localSheetId="12">#REF!</definedName>
    <definedName name="sk_IZOLACIJA">#REF!</definedName>
    <definedName name="SK_ODVODNJAVANJE">[1]Popisi!$F$364</definedName>
    <definedName name="SK_OPREMA" localSheetId="2">#REF!</definedName>
    <definedName name="SK_OPREMA" localSheetId="16">#REF!</definedName>
    <definedName name="SK_OPREMA" localSheetId="18">#REF!</definedName>
    <definedName name="SK_OPREMA" localSheetId="20">#REF!</definedName>
    <definedName name="SK_OPREMA" localSheetId="19">#REF!</definedName>
    <definedName name="SK_OPREMA" localSheetId="4">#REF!</definedName>
    <definedName name="SK_OPREMA" localSheetId="11">#REF!</definedName>
    <definedName name="SK_OPREMA" localSheetId="25">#REF!</definedName>
    <definedName name="SK_OPREMA" localSheetId="3">#REF!</definedName>
    <definedName name="SK_OPREMA" localSheetId="9">#REF!</definedName>
    <definedName name="SK_OPREMA" localSheetId="24">#REF!</definedName>
    <definedName name="SK_OPREMA" localSheetId="5">#REF!</definedName>
    <definedName name="SK_OPREMA" localSheetId="17">#REF!</definedName>
    <definedName name="SK_OPREMA" localSheetId="7">#REF!</definedName>
    <definedName name="SK_OPREMA" localSheetId="26">#REF!</definedName>
    <definedName name="SK_OPREMA" localSheetId="6">#REF!</definedName>
    <definedName name="SK_OPREMA" localSheetId="15">#REF!</definedName>
    <definedName name="SK_OPREMA" localSheetId="10">#REF!</definedName>
    <definedName name="SK_OPREMA" localSheetId="14">#REF!</definedName>
    <definedName name="SK_OPREMA" localSheetId="21">#REF!</definedName>
    <definedName name="SK_OPREMA" localSheetId="8">#REF!</definedName>
    <definedName name="SK_OPREMA" localSheetId="22">#REF!</definedName>
    <definedName name="SK_OPREMA" localSheetId="23">#REF!</definedName>
    <definedName name="SK_OPREMA" localSheetId="13">#REF!</definedName>
    <definedName name="SK_OPREMA" localSheetId="12">#REF!</definedName>
    <definedName name="SK_OPREMA">#REF!</definedName>
    <definedName name="SK_PLESKARSKA" localSheetId="2">#REF!</definedName>
    <definedName name="SK_PLESKARSKA" localSheetId="16">#REF!</definedName>
    <definedName name="SK_PLESKARSKA" localSheetId="18">#REF!</definedName>
    <definedName name="SK_PLESKARSKA" localSheetId="20">#REF!</definedName>
    <definedName name="SK_PLESKARSKA" localSheetId="19">#REF!</definedName>
    <definedName name="SK_PLESKARSKA" localSheetId="4">#REF!</definedName>
    <definedName name="SK_PLESKARSKA" localSheetId="11">#REF!</definedName>
    <definedName name="SK_PLESKARSKA" localSheetId="25">#REF!</definedName>
    <definedName name="SK_PLESKARSKA" localSheetId="3">#REF!</definedName>
    <definedName name="SK_PLESKARSKA" localSheetId="9">#REF!</definedName>
    <definedName name="SK_PLESKARSKA" localSheetId="24">#REF!</definedName>
    <definedName name="SK_PLESKARSKA" localSheetId="5">#REF!</definedName>
    <definedName name="SK_PLESKARSKA" localSheetId="17">#REF!</definedName>
    <definedName name="SK_PLESKARSKA" localSheetId="7">#REF!</definedName>
    <definedName name="SK_PLESKARSKA" localSheetId="26">#REF!</definedName>
    <definedName name="SK_PLESKARSKA" localSheetId="6">#REF!</definedName>
    <definedName name="SK_PLESKARSKA" localSheetId="15">#REF!</definedName>
    <definedName name="SK_PLESKARSKA" localSheetId="10">#REF!</definedName>
    <definedName name="SK_PLESKARSKA" localSheetId="14">#REF!</definedName>
    <definedName name="SK_PLESKARSKA" localSheetId="21">#REF!</definedName>
    <definedName name="SK_PLESKARSKA" localSheetId="8">#REF!</definedName>
    <definedName name="SK_PLESKARSKA" localSheetId="22">#REF!</definedName>
    <definedName name="SK_PLESKARSKA" localSheetId="23">#REF!</definedName>
    <definedName name="SK_PLESKARSKA" localSheetId="13">#REF!</definedName>
    <definedName name="SK_PLESKARSKA" localSheetId="12">#REF!</definedName>
    <definedName name="SK_PLESKARSKA">#REF!</definedName>
    <definedName name="SK_PRIPRAVA">[1]Popisi!$F$201</definedName>
    <definedName name="SK_R" localSheetId="2">#REF!</definedName>
    <definedName name="SK_R" localSheetId="16">#REF!</definedName>
    <definedName name="SK_R" localSheetId="18">#REF!</definedName>
    <definedName name="SK_R" localSheetId="20">#REF!</definedName>
    <definedName name="SK_R" localSheetId="19">#REF!</definedName>
    <definedName name="SK_R" localSheetId="4">#REF!</definedName>
    <definedName name="SK_R" localSheetId="11">#REF!</definedName>
    <definedName name="SK_R" localSheetId="25">#REF!</definedName>
    <definedName name="SK_R" localSheetId="3">#REF!</definedName>
    <definedName name="SK_R" localSheetId="9">#REF!</definedName>
    <definedName name="SK_R" localSheetId="24">#REF!</definedName>
    <definedName name="SK_R" localSheetId="5">#REF!</definedName>
    <definedName name="SK_R" localSheetId="17">#REF!</definedName>
    <definedName name="SK_R" localSheetId="7">#REF!</definedName>
    <definedName name="SK_R" localSheetId="26">#REF!</definedName>
    <definedName name="SK_R" localSheetId="6">#REF!</definedName>
    <definedName name="SK_R" localSheetId="15">#REF!</definedName>
    <definedName name="SK_R" localSheetId="10">#REF!</definedName>
    <definedName name="SK_R" localSheetId="14">#REF!</definedName>
    <definedName name="SK_R" localSheetId="21">#REF!</definedName>
    <definedName name="SK_R" localSheetId="8">#REF!</definedName>
    <definedName name="SK_R" localSheetId="22">#REF!</definedName>
    <definedName name="SK_R" localSheetId="23">#REF!</definedName>
    <definedName name="SK_R" localSheetId="13">#REF!</definedName>
    <definedName name="SK_R" localSheetId="12">#REF!</definedName>
    <definedName name="SK_R">#REF!</definedName>
    <definedName name="SK_RAZNO" localSheetId="2">#REF!</definedName>
    <definedName name="SK_RAZNO" localSheetId="16">#REF!</definedName>
    <definedName name="SK_RAZNO" localSheetId="18">#REF!</definedName>
    <definedName name="SK_RAZNO" localSheetId="20">#REF!</definedName>
    <definedName name="SK_RAZNO" localSheetId="19">#REF!</definedName>
    <definedName name="SK_RAZNO" localSheetId="4">#REF!</definedName>
    <definedName name="SK_RAZNO" localSheetId="11">#REF!</definedName>
    <definedName name="SK_RAZNO" localSheetId="25">#REF!</definedName>
    <definedName name="SK_RAZNO" localSheetId="3">#REF!</definedName>
    <definedName name="SK_RAZNO" localSheetId="9">#REF!</definedName>
    <definedName name="SK_RAZNO" localSheetId="24">#REF!</definedName>
    <definedName name="SK_RAZNO" localSheetId="5">#REF!</definedName>
    <definedName name="SK_RAZNO" localSheetId="17">#REF!</definedName>
    <definedName name="SK_RAZNO" localSheetId="7">#REF!</definedName>
    <definedName name="SK_RAZNO" localSheetId="26">#REF!</definedName>
    <definedName name="SK_RAZNO" localSheetId="6">#REF!</definedName>
    <definedName name="SK_RAZNO" localSheetId="15">#REF!</definedName>
    <definedName name="SK_RAZNO" localSheetId="10">#REF!</definedName>
    <definedName name="SK_RAZNO" localSheetId="14">#REF!</definedName>
    <definedName name="SK_RAZNO" localSheetId="21">#REF!</definedName>
    <definedName name="SK_RAZNO" localSheetId="8">#REF!</definedName>
    <definedName name="SK_RAZNO" localSheetId="22">#REF!</definedName>
    <definedName name="SK_RAZNO" localSheetId="23">#REF!</definedName>
    <definedName name="SK_RAZNO" localSheetId="13">#REF!</definedName>
    <definedName name="SK_RAZNO" localSheetId="12">#REF!</definedName>
    <definedName name="SK_RAZNO">#REF!</definedName>
    <definedName name="sk_sanacija" localSheetId="2">#REF!</definedName>
    <definedName name="sk_sanacija" localSheetId="16">#REF!</definedName>
    <definedName name="sk_sanacija" localSheetId="18">#REF!</definedName>
    <definedName name="sk_sanacija" localSheetId="20">#REF!</definedName>
    <definedName name="sk_sanacija" localSheetId="19">#REF!</definedName>
    <definedName name="sk_sanacija" localSheetId="4">#REF!</definedName>
    <definedName name="sk_sanacija" localSheetId="11">#REF!</definedName>
    <definedName name="sk_sanacija" localSheetId="25">#REF!</definedName>
    <definedName name="sk_sanacija" localSheetId="3">#REF!</definedName>
    <definedName name="sk_sanacija" localSheetId="9">#REF!</definedName>
    <definedName name="sk_sanacija" localSheetId="24">#REF!</definedName>
    <definedName name="sk_sanacija" localSheetId="5">#REF!</definedName>
    <definedName name="sk_sanacija" localSheetId="17">#REF!</definedName>
    <definedName name="sk_sanacija" localSheetId="7">#REF!</definedName>
    <definedName name="sk_sanacija" localSheetId="26">#REF!</definedName>
    <definedName name="sk_sanacija" localSheetId="6">#REF!</definedName>
    <definedName name="sk_sanacija" localSheetId="15">#REF!</definedName>
    <definedName name="sk_sanacija" localSheetId="10">#REF!</definedName>
    <definedName name="sk_sanacija" localSheetId="14">#REF!</definedName>
    <definedName name="sk_sanacija" localSheetId="21">#REF!</definedName>
    <definedName name="sk_sanacija" localSheetId="8">#REF!</definedName>
    <definedName name="sk_sanacija" localSheetId="22">#REF!</definedName>
    <definedName name="sk_sanacija" localSheetId="23">#REF!</definedName>
    <definedName name="sk_sanacija" localSheetId="13">#REF!</definedName>
    <definedName name="sk_sanacija" localSheetId="12">#REF!</definedName>
    <definedName name="sk_sanacija">#REF!</definedName>
    <definedName name="SK_TUJE">[1]Popisi!$F$692</definedName>
    <definedName name="sk_VOZISCNE" localSheetId="2">#REF!</definedName>
    <definedName name="sk_VOZISCNE" localSheetId="16">#REF!</definedName>
    <definedName name="sk_VOZISCNE" localSheetId="18">#REF!</definedName>
    <definedName name="sk_VOZISCNE" localSheetId="20">#REF!</definedName>
    <definedName name="sk_VOZISCNE" localSheetId="19">#REF!</definedName>
    <definedName name="sk_VOZISCNE" localSheetId="4">#REF!</definedName>
    <definedName name="sk_VOZISCNE" localSheetId="11">#REF!</definedName>
    <definedName name="sk_VOZISCNE" localSheetId="25">#REF!</definedName>
    <definedName name="sk_VOZISCNE" localSheetId="3">#REF!</definedName>
    <definedName name="sk_VOZISCNE" localSheetId="9">#REF!</definedName>
    <definedName name="sk_VOZISCNE" localSheetId="24">#REF!</definedName>
    <definedName name="sk_VOZISCNE" localSheetId="5">#REF!</definedName>
    <definedName name="sk_VOZISCNE" localSheetId="17">#REF!</definedName>
    <definedName name="sk_VOZISCNE" localSheetId="7">#REF!</definedName>
    <definedName name="sk_VOZISCNE" localSheetId="26">#REF!</definedName>
    <definedName name="sk_VOZISCNE" localSheetId="6">#REF!</definedName>
    <definedName name="sk_VOZISCNE" localSheetId="15">#REF!</definedName>
    <definedName name="sk_VOZISCNE" localSheetId="10">#REF!</definedName>
    <definedName name="sk_VOZISCNE" localSheetId="14">#REF!</definedName>
    <definedName name="sk_VOZISCNE" localSheetId="21">#REF!</definedName>
    <definedName name="sk_VOZISCNE" localSheetId="8">#REF!</definedName>
    <definedName name="sk_VOZISCNE" localSheetId="22">#REF!</definedName>
    <definedName name="sk_VOZISCNE" localSheetId="23">#REF!</definedName>
    <definedName name="sk_VOZISCNE" localSheetId="13">#REF!</definedName>
    <definedName name="sk_VOZISCNE" localSheetId="12">#REF!</definedName>
    <definedName name="sk_VOZISCNE">#REF!</definedName>
    <definedName name="sk_VOZIŠČNE">[1]Popisi!$F$324</definedName>
    <definedName name="SK_ZEMELJSKA">[1]Popisi!$F$282</definedName>
    <definedName name="sk_ZIDARSKA" localSheetId="2">#REF!</definedName>
    <definedName name="sk_ZIDARSKA" localSheetId="16">#REF!</definedName>
    <definedName name="sk_ZIDARSKA" localSheetId="18">#REF!</definedName>
    <definedName name="sk_ZIDARSKA" localSheetId="20">#REF!</definedName>
    <definedName name="sk_ZIDARSKA" localSheetId="19">#REF!</definedName>
    <definedName name="sk_ZIDARSKA" localSheetId="4">#REF!</definedName>
    <definedName name="sk_ZIDARSKA" localSheetId="11">#REF!</definedName>
    <definedName name="sk_ZIDARSKA" localSheetId="25">#REF!</definedName>
    <definedName name="sk_ZIDARSKA" localSheetId="3">#REF!</definedName>
    <definedName name="sk_ZIDARSKA" localSheetId="9">#REF!</definedName>
    <definedName name="sk_ZIDARSKA" localSheetId="24">#REF!</definedName>
    <definedName name="sk_ZIDARSKA" localSheetId="5">#REF!</definedName>
    <definedName name="sk_ZIDARSKA" localSheetId="17">#REF!</definedName>
    <definedName name="sk_ZIDARSKA" localSheetId="7">#REF!</definedName>
    <definedName name="sk_ZIDARSKA" localSheetId="26">#REF!</definedName>
    <definedName name="sk_ZIDARSKA" localSheetId="6">#REF!</definedName>
    <definedName name="sk_ZIDARSKA" localSheetId="15">#REF!</definedName>
    <definedName name="sk_ZIDARSKA" localSheetId="10">#REF!</definedName>
    <definedName name="sk_ZIDARSKA" localSheetId="14">#REF!</definedName>
    <definedName name="sk_ZIDARSKA" localSheetId="21">#REF!</definedName>
    <definedName name="sk_ZIDARSKA" localSheetId="8">#REF!</definedName>
    <definedName name="sk_ZIDARSKA" localSheetId="22">#REF!</definedName>
    <definedName name="sk_ZIDARSKA" localSheetId="23">#REF!</definedName>
    <definedName name="sk_ZIDARSKA" localSheetId="13">#REF!</definedName>
    <definedName name="sk_ZIDARSKA" localSheetId="12">#REF!</definedName>
    <definedName name="sk_ZIDARSKA">#REF!</definedName>
    <definedName name="skA">'[5]STRUŠKA II'!$H$27</definedName>
    <definedName name="stmape" localSheetId="2">[3]OSNOVA!#REF!</definedName>
    <definedName name="stmape" localSheetId="16">[3]OSNOVA!#REF!</definedName>
    <definedName name="stmape" localSheetId="18">[3]OSNOVA!#REF!</definedName>
    <definedName name="stmape" localSheetId="20">[3]OSNOVA!#REF!</definedName>
    <definedName name="stmape" localSheetId="19">[3]OSNOVA!#REF!</definedName>
    <definedName name="stmape" localSheetId="4">[3]OSNOVA!#REF!</definedName>
    <definedName name="stmape" localSheetId="11">[3]OSNOVA!#REF!</definedName>
    <definedName name="stmape" localSheetId="25">[3]OSNOVA!#REF!</definedName>
    <definedName name="stmape" localSheetId="3">[3]OSNOVA!#REF!</definedName>
    <definedName name="stmape" localSheetId="9">[3]OSNOVA!#REF!</definedName>
    <definedName name="stmape" localSheetId="24">[3]OSNOVA!#REF!</definedName>
    <definedName name="stmape" localSheetId="5">[3]OSNOVA!#REF!</definedName>
    <definedName name="stmape" localSheetId="17">[3]OSNOVA!#REF!</definedName>
    <definedName name="stmape" localSheetId="7">[3]OSNOVA!#REF!</definedName>
    <definedName name="stmape" localSheetId="26">[3]OSNOVA!#REF!</definedName>
    <definedName name="stmape" localSheetId="6">[3]OSNOVA!#REF!</definedName>
    <definedName name="stmape" localSheetId="15">[3]OSNOVA!#REF!</definedName>
    <definedName name="stmape" localSheetId="10">[3]OSNOVA!#REF!</definedName>
    <definedName name="stmape" localSheetId="14">[3]OSNOVA!#REF!</definedName>
    <definedName name="stmape" localSheetId="21">[3]OSNOVA!#REF!</definedName>
    <definedName name="stmape" localSheetId="8">[3]OSNOVA!#REF!</definedName>
    <definedName name="stmape" localSheetId="22">[3]OSNOVA!#REF!</definedName>
    <definedName name="stmape" localSheetId="23">[3]OSNOVA!#REF!</definedName>
    <definedName name="stmape" localSheetId="13">[3]OSNOVA!#REF!</definedName>
    <definedName name="stmape" localSheetId="12">[3]OSNOVA!#REF!</definedName>
    <definedName name="stmape">[3]OSNOVA!#REF!</definedName>
    <definedName name="stnac" localSheetId="2">[3]OSNOVA!#REF!</definedName>
    <definedName name="stnac" localSheetId="16">[3]OSNOVA!#REF!</definedName>
    <definedName name="stnac" localSheetId="18">[3]OSNOVA!#REF!</definedName>
    <definedName name="stnac" localSheetId="20">[3]OSNOVA!#REF!</definedName>
    <definedName name="stnac" localSheetId="19">[3]OSNOVA!#REF!</definedName>
    <definedName name="stnac" localSheetId="4">[3]OSNOVA!#REF!</definedName>
    <definedName name="stnac" localSheetId="11">[3]OSNOVA!#REF!</definedName>
    <definedName name="stnac" localSheetId="25">[3]OSNOVA!#REF!</definedName>
    <definedName name="stnac" localSheetId="3">[3]OSNOVA!#REF!</definedName>
    <definedName name="stnac" localSheetId="9">[3]OSNOVA!#REF!</definedName>
    <definedName name="stnac" localSheetId="24">[3]OSNOVA!#REF!</definedName>
    <definedName name="stnac" localSheetId="5">[3]OSNOVA!#REF!</definedName>
    <definedName name="stnac" localSheetId="17">[3]OSNOVA!#REF!</definedName>
    <definedName name="stnac" localSheetId="7">[3]OSNOVA!#REF!</definedName>
    <definedName name="stnac" localSheetId="26">[3]OSNOVA!#REF!</definedName>
    <definedName name="stnac" localSheetId="6">[3]OSNOVA!#REF!</definedName>
    <definedName name="stnac" localSheetId="15">[3]OSNOVA!#REF!</definedName>
    <definedName name="stnac" localSheetId="10">[3]OSNOVA!#REF!</definedName>
    <definedName name="stnac" localSheetId="14">[3]OSNOVA!#REF!</definedName>
    <definedName name="stnac" localSheetId="21">[3]OSNOVA!#REF!</definedName>
    <definedName name="stnac" localSheetId="8">[3]OSNOVA!#REF!</definedName>
    <definedName name="stnac" localSheetId="22">[3]OSNOVA!#REF!</definedName>
    <definedName name="stnac" localSheetId="23">[3]OSNOVA!#REF!</definedName>
    <definedName name="stnac" localSheetId="13">[3]OSNOVA!#REF!</definedName>
    <definedName name="stnac" localSheetId="12">[3]OSNOVA!#REF!</definedName>
    <definedName name="stnac">[3]OSNOVA!#REF!</definedName>
    <definedName name="stpro" localSheetId="2">[3]OSNOVA!#REF!</definedName>
    <definedName name="stpro" localSheetId="16">[3]OSNOVA!#REF!</definedName>
    <definedName name="stpro" localSheetId="18">[3]OSNOVA!#REF!</definedName>
    <definedName name="stpro" localSheetId="20">[3]OSNOVA!#REF!</definedName>
    <definedName name="stpro" localSheetId="19">[3]OSNOVA!#REF!</definedName>
    <definedName name="stpro" localSheetId="4">[3]OSNOVA!#REF!</definedName>
    <definedName name="stpro" localSheetId="11">[3]OSNOVA!#REF!</definedName>
    <definedName name="stpro" localSheetId="25">[3]OSNOVA!#REF!</definedName>
    <definedName name="stpro" localSheetId="3">[3]OSNOVA!#REF!</definedName>
    <definedName name="stpro" localSheetId="9">[3]OSNOVA!#REF!</definedName>
    <definedName name="stpro" localSheetId="24">[3]OSNOVA!#REF!</definedName>
    <definedName name="stpro" localSheetId="5">[3]OSNOVA!#REF!</definedName>
    <definedName name="stpro" localSheetId="17">[3]OSNOVA!#REF!</definedName>
    <definedName name="stpro" localSheetId="7">[3]OSNOVA!#REF!</definedName>
    <definedName name="stpro" localSheetId="26">[3]OSNOVA!#REF!</definedName>
    <definedName name="stpro" localSheetId="6">[3]OSNOVA!#REF!</definedName>
    <definedName name="stpro" localSheetId="15">[3]OSNOVA!#REF!</definedName>
    <definedName name="stpro" localSheetId="10">[3]OSNOVA!#REF!</definedName>
    <definedName name="stpro" localSheetId="14">[3]OSNOVA!#REF!</definedName>
    <definedName name="stpro" localSheetId="21">[3]OSNOVA!#REF!</definedName>
    <definedName name="stpro" localSheetId="8">[3]OSNOVA!#REF!</definedName>
    <definedName name="stpro" localSheetId="22">[3]OSNOVA!#REF!</definedName>
    <definedName name="stpro" localSheetId="23">[3]OSNOVA!#REF!</definedName>
    <definedName name="stpro" localSheetId="13">[3]OSNOVA!#REF!</definedName>
    <definedName name="stpro" localSheetId="12">[3]OSNOVA!#REF!</definedName>
    <definedName name="stpro">[3]OSNOVA!#REF!</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TecEURO">[4]osnova!$B$12</definedName>
    <definedName name="_xlnm.Print_Titles" localSheetId="2">CESTA!$20:$21</definedName>
    <definedName name="_xlnm.Print_Titles" localSheetId="16">'CESTNA RAZSVETLJAVA'!$20:$21</definedName>
    <definedName name="_xlnm.Print_Titles" localSheetId="18">'EE VODI - SN OMREŽJE'!$20:$21</definedName>
    <definedName name="_xlnm.Print_Titles" localSheetId="20">'EE VODI - VN DALJNOVOD'!$16:$17</definedName>
    <definedName name="_xlnm.Print_Titles" localSheetId="19">'EE VODI-TRAN. POSTAJA'!$16:$17</definedName>
    <definedName name="_xlnm.Print_Titles" localSheetId="4">'HODNIK, KOLESARSKA IN VEČ. POT'!$18:$19</definedName>
    <definedName name="_xlnm.Print_Titles" localSheetId="11">'KOMUNALNE ODPADNE VODE'!$22:$23</definedName>
    <definedName name="_xlnm.Print_Titles" localSheetId="25">'KRAJINSKA ARHITEKTURA'!$14:$15</definedName>
    <definedName name="_xlnm.Print_Titles" localSheetId="3">'LOKALNE IN DOVOZNE CESTE'!$18:$19</definedName>
    <definedName name="_xlnm.Print_Titles" localSheetId="9">'METEORNA KANALIZACIJA'!$18:$19</definedName>
    <definedName name="_xlnm.Print_Titles" localSheetId="24">MONITORING!$12:$13</definedName>
    <definedName name="_xlnm.Print_Titles" localSheetId="5">'MOST ČEZ TOLMINKO'!$20:$21</definedName>
    <definedName name="_xlnm.Print_Titles" localSheetId="17">NN!$18:$19</definedName>
    <definedName name="_xlnm.Print_Titles" localSheetId="7">'OPORNE IN PODPORNE KONSTRUKCIJE'!$16:$17</definedName>
    <definedName name="_xlnm.Print_Titles" localSheetId="26">'OSTALA DELA IN STORITVE'!$12:$13</definedName>
    <definedName name="_xlnm.Print_Titles" localSheetId="6">'PODHOD ZA PEŠCE IN KOLESARJE'!$20:$21</definedName>
    <definedName name="_xlnm.Print_Titles" localSheetId="15">'REK ELEKTROINŠTALACIJE'!$28:$29</definedName>
    <definedName name="_xlnm.Print_Titles" localSheetId="10">'REK KANALIZACIJA IN VODOVOD'!$16:$17</definedName>
    <definedName name="_xlnm.Print_Titles" localSheetId="14">'RUŠENJE OBSTOJEČIH OBJEKTOV'!$10:$11</definedName>
    <definedName name="_xlnm.Print_Titles" localSheetId="21">'SEMAFORIZIRANO KRIŽIŠČE K2'!$16:$17</definedName>
    <definedName name="_xlnm.Print_Titles" localSheetId="8">'SPOMINSKO OBELEŽJE'!$16:$17</definedName>
    <definedName name="_xlnm.Print_Titles" localSheetId="22">'TK VODI'!$20:$21</definedName>
    <definedName name="_xlnm.Print_Titles" localSheetId="23">'TK VODI KATV TOLMIN'!$18:$19</definedName>
    <definedName name="_xlnm.Print_Titles" localSheetId="13">'UREDITEV TOLMINKE'!$16:$17</definedName>
    <definedName name="_xlnm.Print_Titles" localSheetId="12">VODOVOD!$22:$23</definedName>
    <definedName name="tocka" localSheetId="2">[3]OSNOVA!#REF!</definedName>
    <definedName name="tocka" localSheetId="16">[3]OSNOVA!#REF!</definedName>
    <definedName name="tocka" localSheetId="18">[3]OSNOVA!#REF!</definedName>
    <definedName name="tocka" localSheetId="20">[3]OSNOVA!#REF!</definedName>
    <definedName name="tocka" localSheetId="19">[3]OSNOVA!#REF!</definedName>
    <definedName name="tocka" localSheetId="4">[3]OSNOVA!#REF!</definedName>
    <definedName name="tocka" localSheetId="11">[3]OSNOVA!#REF!</definedName>
    <definedName name="tocka" localSheetId="25">[3]OSNOVA!#REF!</definedName>
    <definedName name="tocka" localSheetId="3">[3]OSNOVA!#REF!</definedName>
    <definedName name="tocka" localSheetId="9">[3]OSNOVA!#REF!</definedName>
    <definedName name="tocka" localSheetId="24">[3]OSNOVA!#REF!</definedName>
    <definedName name="tocka" localSheetId="5">[3]OSNOVA!#REF!</definedName>
    <definedName name="tocka" localSheetId="17">[3]OSNOVA!#REF!</definedName>
    <definedName name="tocka" localSheetId="7">[3]OSNOVA!#REF!</definedName>
    <definedName name="tocka" localSheetId="26">[3]OSNOVA!#REF!</definedName>
    <definedName name="tocka" localSheetId="6">[3]OSNOVA!#REF!</definedName>
    <definedName name="tocka" localSheetId="15">[3]OSNOVA!#REF!</definedName>
    <definedName name="tocka" localSheetId="10">[3]OSNOVA!#REF!</definedName>
    <definedName name="tocka" localSheetId="14">[3]OSNOVA!#REF!</definedName>
    <definedName name="tocka" localSheetId="21">[3]OSNOVA!#REF!</definedName>
    <definedName name="tocka" localSheetId="8">[3]OSNOVA!#REF!</definedName>
    <definedName name="tocka" localSheetId="22">[3]OSNOVA!#REF!</definedName>
    <definedName name="tocka" localSheetId="23">[3]OSNOVA!#REF!</definedName>
    <definedName name="tocka" localSheetId="13">[3]OSNOVA!#REF!</definedName>
    <definedName name="tocka" localSheetId="12">[3]OSNOVA!#REF!</definedName>
    <definedName name="tocka">[3]OSNOVA!#REF!</definedName>
    <definedName name="volc">#REF!</definedName>
    <definedName name="volv">#REF!</definedName>
    <definedName name="wws">[6]OSNOVA!$B$38</definedName>
  </definedNames>
  <calcPr calcId="181029" calcMode="manual"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6" i="139" l="1"/>
  <c r="H179" i="139"/>
  <c r="H172" i="139"/>
  <c r="H27" i="151"/>
  <c r="H28" i="151" l="1"/>
  <c r="H29" i="151"/>
  <c r="G56" i="147" l="1"/>
  <c r="H131" i="139"/>
  <c r="H28" i="134"/>
  <c r="H29" i="134"/>
  <c r="H89" i="127"/>
  <c r="H90" i="127"/>
  <c r="H91" i="127"/>
  <c r="H92" i="127"/>
  <c r="H93" i="127"/>
  <c r="H94" i="127"/>
  <c r="H110" i="72"/>
  <c r="H112" i="72"/>
  <c r="H113" i="72"/>
  <c r="H115" i="72"/>
  <c r="H116" i="72"/>
  <c r="H118" i="72"/>
  <c r="H85" i="72"/>
  <c r="B173" i="135"/>
  <c r="G175" i="135"/>
  <c r="H173" i="135"/>
  <c r="H175" i="135" s="1"/>
  <c r="B157" i="135"/>
  <c r="B158" i="135" s="1"/>
  <c r="G169" i="135"/>
  <c r="H167" i="135"/>
  <c r="H166" i="135"/>
  <c r="H165" i="135"/>
  <c r="H164" i="135"/>
  <c r="H163" i="135"/>
  <c r="H162" i="135"/>
  <c r="H161" i="135"/>
  <c r="H160" i="135"/>
  <c r="H159" i="135"/>
  <c r="H158" i="135"/>
  <c r="H157" i="135"/>
  <c r="H151" i="135"/>
  <c r="H150" i="135"/>
  <c r="H149" i="135"/>
  <c r="H148" i="135"/>
  <c r="H147" i="135"/>
  <c r="H146" i="135"/>
  <c r="H145" i="135"/>
  <c r="H144" i="135"/>
  <c r="H143" i="135"/>
  <c r="H142" i="135"/>
  <c r="H141" i="135"/>
  <c r="H140" i="135"/>
  <c r="H139" i="135"/>
  <c r="H138" i="135"/>
  <c r="H137" i="135"/>
  <c r="H136" i="135"/>
  <c r="H135" i="135"/>
  <c r="H134" i="135"/>
  <c r="H133" i="135"/>
  <c r="H132" i="135"/>
  <c r="H131" i="135"/>
  <c r="H130" i="135"/>
  <c r="H129" i="135"/>
  <c r="H128" i="135"/>
  <c r="H127" i="135"/>
  <c r="H126" i="135"/>
  <c r="H125" i="135"/>
  <c r="H124" i="135"/>
  <c r="H123" i="135"/>
  <c r="H122" i="135"/>
  <c r="H121" i="135"/>
  <c r="H120" i="135"/>
  <c r="H119" i="135"/>
  <c r="H118" i="135"/>
  <c r="H117" i="135"/>
  <c r="H116" i="135"/>
  <c r="H115" i="135"/>
  <c r="H114" i="135"/>
  <c r="H113" i="135"/>
  <c r="H112" i="135"/>
  <c r="H111" i="135"/>
  <c r="H110" i="135"/>
  <c r="H109" i="135"/>
  <c r="H108" i="135"/>
  <c r="H107" i="135"/>
  <c r="H106" i="135"/>
  <c r="H105" i="135"/>
  <c r="G153" i="135"/>
  <c r="B104" i="135"/>
  <c r="H104" i="135"/>
  <c r="H120" i="72" l="1"/>
  <c r="H153" i="135"/>
  <c r="H31" i="134"/>
  <c r="H169" i="135"/>
  <c r="B159" i="135"/>
  <c r="B105" i="135"/>
  <c r="B160" i="135" l="1"/>
  <c r="B106" i="135"/>
  <c r="B107" i="135" s="1"/>
  <c r="B161" i="135" l="1"/>
  <c r="B162" i="135" s="1"/>
  <c r="B108" i="135"/>
  <c r="B109" i="135" s="1"/>
  <c r="B163" i="135" l="1"/>
  <c r="B110" i="135"/>
  <c r="B111" i="135" s="1"/>
  <c r="B112" i="135" s="1"/>
  <c r="B164" i="135" l="1"/>
  <c r="B113" i="135"/>
  <c r="B165" i="135" l="1"/>
  <c r="B114" i="135"/>
  <c r="B166" i="135" l="1"/>
  <c r="B167" i="135" s="1"/>
  <c r="B115" i="135"/>
  <c r="B116" i="135" l="1"/>
  <c r="B117" i="135" s="1"/>
  <c r="B118" i="135" s="1"/>
  <c r="B119" i="135" s="1"/>
  <c r="B120" i="135" s="1"/>
  <c r="B121" i="135" s="1"/>
  <c r="B122" i="135" s="1"/>
  <c r="B123" i="135" s="1"/>
  <c r="B124" i="135" s="1"/>
  <c r="B125" i="135" s="1"/>
  <c r="B126" i="135" s="1"/>
  <c r="B127" i="135" s="1"/>
  <c r="B128" i="135" s="1"/>
  <c r="B129" i="135" s="1"/>
  <c r="B130" i="135" s="1"/>
  <c r="B131" i="135" s="1"/>
  <c r="B132" i="135" s="1"/>
  <c r="B133" i="135" s="1"/>
  <c r="B134" i="135" s="1"/>
  <c r="B135" i="135" s="1"/>
  <c r="B136" i="135" s="1"/>
  <c r="B137" i="135" s="1"/>
  <c r="B138" i="135" s="1"/>
  <c r="B139" i="135" s="1"/>
  <c r="B140" i="135" s="1"/>
  <c r="B141" i="135" s="1"/>
  <c r="B142" i="135" s="1"/>
  <c r="B143" i="135" s="1"/>
  <c r="B144" i="135" s="1"/>
  <c r="B145" i="135" s="1"/>
  <c r="B146" i="135" s="1"/>
  <c r="B147" i="135" s="1"/>
  <c r="B148" i="135" s="1"/>
  <c r="B149" i="135" s="1"/>
  <c r="B150" i="135" s="1"/>
  <c r="B151" i="135" s="1"/>
  <c r="H38" i="147" l="1"/>
  <c r="H49" i="142"/>
  <c r="C1" i="139" l="1"/>
  <c r="B7" i="149"/>
  <c r="H31" i="151"/>
  <c r="C12" i="6" l="1"/>
  <c r="D13" i="6"/>
  <c r="C13" i="6"/>
  <c r="H20" i="151"/>
  <c r="H26" i="151"/>
  <c r="H19" i="151"/>
  <c r="H18" i="151"/>
  <c r="B26" i="151"/>
  <c r="B27" i="151" s="1"/>
  <c r="G33" i="151"/>
  <c r="H30" i="151"/>
  <c r="G22" i="151"/>
  <c r="B18" i="151"/>
  <c r="B19" i="151" s="1"/>
  <c r="D6" i="151"/>
  <c r="B29" i="2"/>
  <c r="B35" i="2"/>
  <c r="C1" i="151"/>
  <c r="B4" i="151" s="1"/>
  <c r="B23" i="2"/>
  <c r="B9" i="150"/>
  <c r="B7" i="150"/>
  <c r="B21" i="149"/>
  <c r="B19" i="149"/>
  <c r="B17" i="149"/>
  <c r="B15" i="149"/>
  <c r="B13" i="149"/>
  <c r="B11" i="149"/>
  <c r="B9" i="149"/>
  <c r="H33" i="151" l="1"/>
  <c r="H22" i="151"/>
  <c r="H6" i="151" s="1"/>
  <c r="C11" i="6"/>
  <c r="B20" i="151"/>
  <c r="C35" i="2"/>
  <c r="G10" i="151"/>
  <c r="B13" i="6" l="1"/>
  <c r="H56" i="142"/>
  <c r="H53" i="142"/>
  <c r="B33" i="2" l="1"/>
  <c r="H87" i="148"/>
  <c r="H83" i="148"/>
  <c r="H82" i="148"/>
  <c r="H81" i="148"/>
  <c r="H55" i="148"/>
  <c r="H54" i="148"/>
  <c r="H53" i="148"/>
  <c r="H52" i="148"/>
  <c r="H51" i="148"/>
  <c r="H49" i="148"/>
  <c r="H48" i="148"/>
  <c r="H47" i="148"/>
  <c r="H45" i="148"/>
  <c r="H44" i="148"/>
  <c r="H27" i="148"/>
  <c r="H26" i="148"/>
  <c r="H25" i="148"/>
  <c r="H24" i="148"/>
  <c r="H23" i="148"/>
  <c r="H22" i="148"/>
  <c r="H21" i="148"/>
  <c r="G89" i="148"/>
  <c r="H86" i="148"/>
  <c r="H85" i="148"/>
  <c r="H80" i="148"/>
  <c r="H78" i="148"/>
  <c r="H77" i="148"/>
  <c r="H75" i="148"/>
  <c r="H74" i="148"/>
  <c r="H73" i="148"/>
  <c r="H89" i="148" s="1"/>
  <c r="B73" i="148"/>
  <c r="G69" i="148"/>
  <c r="H67" i="148"/>
  <c r="H66" i="148"/>
  <c r="H65" i="148"/>
  <c r="H64" i="148"/>
  <c r="H63" i="148"/>
  <c r="H61" i="148"/>
  <c r="B61" i="148"/>
  <c r="G57" i="148"/>
  <c r="H43" i="148"/>
  <c r="H41" i="148"/>
  <c r="H40" i="148"/>
  <c r="H39" i="148"/>
  <c r="H38" i="148"/>
  <c r="H37" i="148"/>
  <c r="H36" i="148"/>
  <c r="H35" i="148"/>
  <c r="H34" i="148"/>
  <c r="H33" i="148"/>
  <c r="H32" i="148"/>
  <c r="H31" i="148"/>
  <c r="H30" i="148"/>
  <c r="H29" i="148"/>
  <c r="H20" i="148"/>
  <c r="B20" i="148"/>
  <c r="B21" i="148" s="1"/>
  <c r="D6" i="148"/>
  <c r="C1" i="148"/>
  <c r="G12" i="148" s="1"/>
  <c r="B31" i="2"/>
  <c r="B27" i="2"/>
  <c r="B25" i="2"/>
  <c r="B21" i="2"/>
  <c r="B19" i="2"/>
  <c r="H46" i="147"/>
  <c r="H45" i="147"/>
  <c r="H44" i="147"/>
  <c r="H43" i="147"/>
  <c r="H29" i="147"/>
  <c r="H28" i="147"/>
  <c r="H27" i="147"/>
  <c r="H25" i="147"/>
  <c r="H24" i="147"/>
  <c r="H23" i="147"/>
  <c r="H22" i="147"/>
  <c r="H20" i="147"/>
  <c r="H19" i="147"/>
  <c r="H18" i="147"/>
  <c r="H54" i="147"/>
  <c r="H53" i="147"/>
  <c r="H52" i="147"/>
  <c r="B52" i="147"/>
  <c r="B53" i="147" s="1"/>
  <c r="G48" i="147"/>
  <c r="H41" i="147"/>
  <c r="H40" i="147"/>
  <c r="H37" i="147"/>
  <c r="H35" i="147"/>
  <c r="H34" i="147"/>
  <c r="H32" i="147"/>
  <c r="H31" i="147"/>
  <c r="B18" i="147"/>
  <c r="D6" i="147"/>
  <c r="C1" i="147"/>
  <c r="B4" i="147" s="1"/>
  <c r="H36" i="146"/>
  <c r="H35" i="146"/>
  <c r="H34" i="146"/>
  <c r="H27" i="146"/>
  <c r="G63" i="146"/>
  <c r="H61" i="146"/>
  <c r="H60" i="146"/>
  <c r="H59" i="146"/>
  <c r="G55" i="146"/>
  <c r="H53" i="146"/>
  <c r="H52" i="146"/>
  <c r="H51" i="146"/>
  <c r="H50" i="146"/>
  <c r="H49" i="146"/>
  <c r="B49" i="146"/>
  <c r="G45" i="146"/>
  <c r="H42" i="146"/>
  <c r="B42" i="146"/>
  <c r="G38" i="146"/>
  <c r="H33" i="146"/>
  <c r="B33" i="146"/>
  <c r="G29" i="146"/>
  <c r="H24" i="146"/>
  <c r="B24" i="146"/>
  <c r="B25" i="146" s="1"/>
  <c r="D6" i="146"/>
  <c r="C1" i="146"/>
  <c r="H165" i="145"/>
  <c r="H164" i="145"/>
  <c r="H163" i="145"/>
  <c r="H162" i="145"/>
  <c r="H161" i="145"/>
  <c r="H160" i="145"/>
  <c r="H159" i="145"/>
  <c r="H158" i="145"/>
  <c r="H157" i="145"/>
  <c r="H156" i="145"/>
  <c r="H155" i="145"/>
  <c r="H154" i="145"/>
  <c r="H153" i="145"/>
  <c r="H152" i="145"/>
  <c r="H151" i="145"/>
  <c r="H150" i="145"/>
  <c r="H149" i="145"/>
  <c r="H148" i="145"/>
  <c r="H147" i="145"/>
  <c r="H146" i="145"/>
  <c r="H145" i="145"/>
  <c r="H144" i="145"/>
  <c r="H143" i="145"/>
  <c r="H142" i="145"/>
  <c r="H141" i="145"/>
  <c r="H140" i="145"/>
  <c r="H139" i="145"/>
  <c r="H138" i="145"/>
  <c r="H137" i="145"/>
  <c r="H136" i="145"/>
  <c r="H135" i="145"/>
  <c r="H134" i="145"/>
  <c r="H133" i="145"/>
  <c r="H132" i="145"/>
  <c r="H131" i="145"/>
  <c r="H130" i="145"/>
  <c r="H129" i="145"/>
  <c r="H169" i="145"/>
  <c r="H168" i="145"/>
  <c r="H167" i="145"/>
  <c r="H166" i="145"/>
  <c r="H128" i="145"/>
  <c r="H127" i="145"/>
  <c r="H102" i="145"/>
  <c r="H90" i="145"/>
  <c r="H79" i="145"/>
  <c r="H69" i="145"/>
  <c r="H68" i="145"/>
  <c r="H67" i="145"/>
  <c r="H66" i="145"/>
  <c r="H65" i="145"/>
  <c r="H64" i="145"/>
  <c r="H120" i="145"/>
  <c r="H119" i="145"/>
  <c r="H118" i="145"/>
  <c r="H117" i="145"/>
  <c r="H63" i="145"/>
  <c r="H55" i="145"/>
  <c r="H54" i="145"/>
  <c r="H53" i="145"/>
  <c r="H52" i="145"/>
  <c r="H51" i="145"/>
  <c r="H50" i="145"/>
  <c r="H49" i="145"/>
  <c r="H48" i="145"/>
  <c r="H47" i="145"/>
  <c r="H45" i="145"/>
  <c r="H44" i="145"/>
  <c r="H43" i="145"/>
  <c r="H42" i="145"/>
  <c r="H28" i="145"/>
  <c r="H27" i="145"/>
  <c r="G182" i="145"/>
  <c r="H180" i="145"/>
  <c r="H179" i="145"/>
  <c r="H178" i="145"/>
  <c r="H177" i="145"/>
  <c r="H176" i="145"/>
  <c r="H175" i="145"/>
  <c r="G171" i="145"/>
  <c r="H126" i="145"/>
  <c r="B126" i="145"/>
  <c r="B127" i="145" s="1"/>
  <c r="G122" i="145"/>
  <c r="H62" i="145"/>
  <c r="H61" i="145"/>
  <c r="B61" i="145"/>
  <c r="G57" i="145"/>
  <c r="B42" i="145"/>
  <c r="G38" i="145"/>
  <c r="H36" i="145"/>
  <c r="H35" i="145"/>
  <c r="H34" i="145"/>
  <c r="B34" i="145"/>
  <c r="B35" i="145" s="1"/>
  <c r="G30" i="145"/>
  <c r="H26" i="145"/>
  <c r="B26" i="145"/>
  <c r="B27" i="145" s="1"/>
  <c r="D6" i="145"/>
  <c r="C1" i="145"/>
  <c r="H94" i="144"/>
  <c r="H93" i="144"/>
  <c r="H92" i="144"/>
  <c r="H85" i="144"/>
  <c r="H84" i="144"/>
  <c r="H83" i="144"/>
  <c r="H82" i="144"/>
  <c r="H81" i="144"/>
  <c r="H80" i="144"/>
  <c r="H79" i="144"/>
  <c r="H78" i="144"/>
  <c r="H77" i="144"/>
  <c r="H70" i="144"/>
  <c r="H69" i="144"/>
  <c r="H68" i="144"/>
  <c r="H67" i="144"/>
  <c r="H66" i="144"/>
  <c r="H65" i="144"/>
  <c r="H64" i="144"/>
  <c r="H63" i="144"/>
  <c r="H62" i="144"/>
  <c r="H61" i="144"/>
  <c r="H60" i="144"/>
  <c r="H59" i="144"/>
  <c r="H47" i="144"/>
  <c r="H46" i="144"/>
  <c r="H45" i="144"/>
  <c r="H44" i="144"/>
  <c r="H43" i="144"/>
  <c r="H42" i="144"/>
  <c r="H41" i="144"/>
  <c r="H40" i="144"/>
  <c r="H39" i="144"/>
  <c r="H38" i="144"/>
  <c r="H37" i="144"/>
  <c r="H36" i="144"/>
  <c r="H35" i="144"/>
  <c r="H34" i="144"/>
  <c r="H33" i="144"/>
  <c r="H32" i="144"/>
  <c r="H31" i="144"/>
  <c r="H30" i="144"/>
  <c r="H29" i="144"/>
  <c r="H28" i="144"/>
  <c r="H27" i="144"/>
  <c r="H26" i="144"/>
  <c r="H25" i="144"/>
  <c r="H24" i="144"/>
  <c r="G96" i="144"/>
  <c r="H91" i="144"/>
  <c r="H96" i="144" s="1"/>
  <c r="B91" i="144"/>
  <c r="G87" i="144"/>
  <c r="H76" i="144"/>
  <c r="B76" i="144"/>
  <c r="B77" i="144" s="1"/>
  <c r="G72" i="144"/>
  <c r="H58" i="144"/>
  <c r="H57" i="144"/>
  <c r="H56" i="144"/>
  <c r="H55" i="144"/>
  <c r="H54" i="144"/>
  <c r="H53" i="144"/>
  <c r="B53" i="144"/>
  <c r="B54" i="144" s="1"/>
  <c r="G49" i="144"/>
  <c r="H23" i="144"/>
  <c r="H22" i="144"/>
  <c r="B22" i="144"/>
  <c r="B23" i="144" s="1"/>
  <c r="D6" i="144"/>
  <c r="C1" i="144"/>
  <c r="H49" i="143"/>
  <c r="H51" i="143" s="1"/>
  <c r="H42" i="143"/>
  <c r="H24" i="143"/>
  <c r="G51" i="143"/>
  <c r="B49" i="143"/>
  <c r="G45" i="143"/>
  <c r="H43" i="143"/>
  <c r="H41" i="143"/>
  <c r="H40" i="143"/>
  <c r="H39" i="143"/>
  <c r="H45" i="143" s="1"/>
  <c r="B39" i="143"/>
  <c r="G35" i="143"/>
  <c r="H33" i="143"/>
  <c r="H35" i="143" s="1"/>
  <c r="B33" i="143"/>
  <c r="G29" i="143"/>
  <c r="H27" i="143"/>
  <c r="H26" i="143"/>
  <c r="H25" i="143"/>
  <c r="H23" i="143"/>
  <c r="H22" i="143"/>
  <c r="B22" i="143"/>
  <c r="B23" i="143" s="1"/>
  <c r="D6" i="143"/>
  <c r="C1" i="143"/>
  <c r="H69" i="142"/>
  <c r="H71" i="142" s="1"/>
  <c r="H63" i="142"/>
  <c r="H62" i="142"/>
  <c r="H61" i="142"/>
  <c r="H60" i="142"/>
  <c r="H59" i="142"/>
  <c r="H58" i="142"/>
  <c r="H51" i="142"/>
  <c r="H47" i="142"/>
  <c r="H31" i="142"/>
  <c r="H30" i="142"/>
  <c r="H29" i="142"/>
  <c r="H28" i="142"/>
  <c r="H27" i="142"/>
  <c r="H26" i="142"/>
  <c r="H25" i="142"/>
  <c r="H24" i="142"/>
  <c r="G71" i="142"/>
  <c r="G65" i="142"/>
  <c r="H45" i="142"/>
  <c r="B45" i="142"/>
  <c r="G41" i="142"/>
  <c r="H39" i="142"/>
  <c r="H38" i="142"/>
  <c r="H37" i="142"/>
  <c r="B37" i="142"/>
  <c r="B38" i="142" s="1"/>
  <c r="G33" i="142"/>
  <c r="H23" i="142"/>
  <c r="H22" i="142"/>
  <c r="B22" i="142"/>
  <c r="B23" i="142" s="1"/>
  <c r="D6" i="142"/>
  <c r="C1" i="142"/>
  <c r="H128" i="141"/>
  <c r="H127" i="141"/>
  <c r="H126" i="141"/>
  <c r="H125" i="141"/>
  <c r="H124" i="141"/>
  <c r="H123" i="141"/>
  <c r="H122" i="141"/>
  <c r="H121" i="141"/>
  <c r="H120" i="141"/>
  <c r="H119" i="141"/>
  <c r="H97" i="141"/>
  <c r="H85" i="141"/>
  <c r="H84" i="141"/>
  <c r="H83" i="141"/>
  <c r="H82" i="141"/>
  <c r="H81" i="141"/>
  <c r="H80" i="141"/>
  <c r="H79" i="141"/>
  <c r="H78" i="141"/>
  <c r="H77" i="141"/>
  <c r="H112" i="141"/>
  <c r="H66" i="141"/>
  <c r="H65" i="141"/>
  <c r="H64" i="141"/>
  <c r="H63" i="141"/>
  <c r="H62" i="141"/>
  <c r="H61" i="141"/>
  <c r="H60" i="141"/>
  <c r="H59" i="141"/>
  <c r="H58" i="141"/>
  <c r="H57" i="141"/>
  <c r="H55" i="141"/>
  <c r="H54" i="141"/>
  <c r="H53" i="141"/>
  <c r="H52" i="141"/>
  <c r="H51" i="141"/>
  <c r="H50" i="141"/>
  <c r="H48" i="141"/>
  <c r="H47" i="141"/>
  <c r="H46" i="141"/>
  <c r="H45" i="141"/>
  <c r="H70" i="141"/>
  <c r="H69" i="141"/>
  <c r="H68" i="141"/>
  <c r="H67" i="141"/>
  <c r="H44" i="141"/>
  <c r="H28" i="141"/>
  <c r="G136" i="141"/>
  <c r="H134" i="141"/>
  <c r="H136" i="141" s="1"/>
  <c r="G130" i="141"/>
  <c r="H118" i="141"/>
  <c r="B118" i="141"/>
  <c r="B119" i="141" s="1"/>
  <c r="G114" i="141"/>
  <c r="H76" i="141"/>
  <c r="B76" i="141"/>
  <c r="B77" i="141" s="1"/>
  <c r="G72" i="141"/>
  <c r="H43" i="141"/>
  <c r="G39" i="141"/>
  <c r="H37" i="141"/>
  <c r="H36" i="141"/>
  <c r="H35" i="141"/>
  <c r="H34" i="141"/>
  <c r="B34" i="141"/>
  <c r="B35" i="141" s="1"/>
  <c r="G30" i="141"/>
  <c r="H27" i="141"/>
  <c r="H26" i="141"/>
  <c r="B26" i="141"/>
  <c r="B27" i="141" s="1"/>
  <c r="D6" i="141"/>
  <c r="C1" i="141"/>
  <c r="H122" i="140"/>
  <c r="H124" i="140" s="1"/>
  <c r="H116" i="140"/>
  <c r="H103" i="140"/>
  <c r="H102" i="140"/>
  <c r="H101" i="140"/>
  <c r="H100" i="140"/>
  <c r="H99" i="140"/>
  <c r="H98" i="140"/>
  <c r="H97" i="140"/>
  <c r="H96" i="140"/>
  <c r="H95" i="140"/>
  <c r="H75" i="140"/>
  <c r="H74" i="140"/>
  <c r="H73" i="140"/>
  <c r="H72" i="140"/>
  <c r="H71" i="140"/>
  <c r="H70" i="140"/>
  <c r="H69" i="140"/>
  <c r="H68" i="140"/>
  <c r="H67" i="140"/>
  <c r="H88" i="140"/>
  <c r="H87" i="140"/>
  <c r="H86" i="140"/>
  <c r="H66" i="140"/>
  <c r="H59" i="140"/>
  <c r="H58" i="140"/>
  <c r="H57" i="140"/>
  <c r="H56" i="140"/>
  <c r="H55" i="140"/>
  <c r="H54" i="140"/>
  <c r="H53" i="140"/>
  <c r="H52" i="140"/>
  <c r="H51" i="140"/>
  <c r="H50" i="140"/>
  <c r="H49" i="140"/>
  <c r="H48" i="140"/>
  <c r="H46" i="140"/>
  <c r="H45" i="140"/>
  <c r="H44" i="140"/>
  <c r="H43" i="140"/>
  <c r="H42" i="140"/>
  <c r="H41" i="140"/>
  <c r="H39" i="140"/>
  <c r="H38" i="140"/>
  <c r="H37" i="140"/>
  <c r="H36" i="140"/>
  <c r="H28" i="140"/>
  <c r="H27" i="140"/>
  <c r="H26" i="140"/>
  <c r="H25" i="140"/>
  <c r="G124" i="140"/>
  <c r="G118" i="140"/>
  <c r="H94" i="140"/>
  <c r="B94" i="140"/>
  <c r="G90" i="140"/>
  <c r="H65" i="140"/>
  <c r="B65" i="140"/>
  <c r="B66" i="140" s="1"/>
  <c r="G61" i="140"/>
  <c r="H35" i="140"/>
  <c r="H34" i="140"/>
  <c r="B34" i="140"/>
  <c r="B35" i="140" s="1"/>
  <c r="G30" i="140"/>
  <c r="H24" i="140"/>
  <c r="B24" i="140"/>
  <c r="D6" i="140"/>
  <c r="C1" i="140"/>
  <c r="H171" i="139"/>
  <c r="H170" i="139"/>
  <c r="H169" i="139"/>
  <c r="H168" i="139"/>
  <c r="H167" i="139"/>
  <c r="H166" i="139"/>
  <c r="H165" i="139"/>
  <c r="H164" i="139"/>
  <c r="H154" i="139"/>
  <c r="H142" i="139"/>
  <c r="H141" i="139"/>
  <c r="H194" i="139"/>
  <c r="H193" i="139"/>
  <c r="H140" i="139"/>
  <c r="H139" i="139"/>
  <c r="H138" i="139"/>
  <c r="H209" i="139"/>
  <c r="H87" i="139"/>
  <c r="H77" i="139"/>
  <c r="H66" i="139"/>
  <c r="H65" i="139"/>
  <c r="H64" i="139"/>
  <c r="H63" i="139"/>
  <c r="H62" i="139"/>
  <c r="H61" i="139"/>
  <c r="H60" i="139"/>
  <c r="H100" i="139"/>
  <c r="H118" i="139"/>
  <c r="H113" i="139"/>
  <c r="H59" i="139"/>
  <c r="H58" i="139"/>
  <c r="H51" i="139"/>
  <c r="H46" i="139"/>
  <c r="H30" i="139"/>
  <c r="H29" i="139"/>
  <c r="H28" i="139"/>
  <c r="G219" i="139"/>
  <c r="H217" i="139"/>
  <c r="H216" i="139"/>
  <c r="H215" i="139"/>
  <c r="B215" i="139"/>
  <c r="G211" i="139"/>
  <c r="H137" i="139"/>
  <c r="B137" i="139"/>
  <c r="B138" i="139" s="1"/>
  <c r="G133" i="139"/>
  <c r="H57" i="139"/>
  <c r="B57" i="139"/>
  <c r="G53" i="139"/>
  <c r="H50" i="139"/>
  <c r="H49" i="139"/>
  <c r="H48" i="139"/>
  <c r="H47" i="139"/>
  <c r="H45" i="139"/>
  <c r="H44" i="139"/>
  <c r="H43" i="139"/>
  <c r="B43" i="139"/>
  <c r="G39" i="139"/>
  <c r="H37" i="139"/>
  <c r="H36" i="139"/>
  <c r="B36" i="139"/>
  <c r="B37" i="139" s="1"/>
  <c r="G32" i="139"/>
  <c r="H27" i="139"/>
  <c r="H26" i="139"/>
  <c r="B26" i="139"/>
  <c r="B27" i="139" s="1"/>
  <c r="D6" i="139"/>
  <c r="G19" i="138"/>
  <c r="H17" i="138"/>
  <c r="B17" i="138"/>
  <c r="H16" i="138"/>
  <c r="H19" i="138" s="1"/>
  <c r="B16" i="138"/>
  <c r="D6" i="138"/>
  <c r="C1" i="138"/>
  <c r="B4" i="138" s="1"/>
  <c r="H40" i="136"/>
  <c r="H23" i="136"/>
  <c r="G52" i="136"/>
  <c r="H50" i="136"/>
  <c r="H49" i="136"/>
  <c r="H48" i="136"/>
  <c r="B48" i="136"/>
  <c r="G44" i="136"/>
  <c r="H42" i="136"/>
  <c r="H41" i="136"/>
  <c r="H39" i="136"/>
  <c r="H38" i="136"/>
  <c r="H37" i="136"/>
  <c r="B37" i="136"/>
  <c r="G33" i="136"/>
  <c r="H31" i="136"/>
  <c r="H30" i="136"/>
  <c r="H29" i="136"/>
  <c r="B29" i="136"/>
  <c r="B30" i="136" s="1"/>
  <c r="G25" i="136"/>
  <c r="H22" i="136"/>
  <c r="B22" i="136"/>
  <c r="D6" i="136"/>
  <c r="C1" i="136"/>
  <c r="G14" i="136" s="1"/>
  <c r="H98" i="135"/>
  <c r="H97" i="135"/>
  <c r="H96" i="135"/>
  <c r="H95" i="135"/>
  <c r="H94" i="135"/>
  <c r="H93" i="135"/>
  <c r="H92" i="135"/>
  <c r="H91" i="135"/>
  <c r="H90" i="135"/>
  <c r="H89" i="135"/>
  <c r="H88" i="135"/>
  <c r="H86" i="135"/>
  <c r="H85" i="135"/>
  <c r="H84" i="135"/>
  <c r="H83" i="135"/>
  <c r="H82" i="135"/>
  <c r="H81" i="135"/>
  <c r="H80" i="135"/>
  <c r="H79" i="135"/>
  <c r="H78" i="135"/>
  <c r="H77" i="135"/>
  <c r="H76" i="135"/>
  <c r="H69" i="135"/>
  <c r="H68" i="135"/>
  <c r="H67" i="135"/>
  <c r="H66" i="135"/>
  <c r="H65" i="135"/>
  <c r="H64" i="135"/>
  <c r="H63" i="135"/>
  <c r="H62" i="135"/>
  <c r="H61" i="135"/>
  <c r="H60" i="135"/>
  <c r="H59" i="135"/>
  <c r="H58" i="135"/>
  <c r="H51" i="135"/>
  <c r="H50" i="135"/>
  <c r="H46" i="135"/>
  <c r="H45" i="135"/>
  <c r="H43" i="135"/>
  <c r="H42" i="135"/>
  <c r="H41" i="135"/>
  <c r="G100" i="135"/>
  <c r="H75" i="135"/>
  <c r="B75" i="135"/>
  <c r="G71" i="135"/>
  <c r="H57" i="135"/>
  <c r="B57" i="135"/>
  <c r="G53" i="135"/>
  <c r="H49" i="135"/>
  <c r="H48" i="135"/>
  <c r="H47" i="135"/>
  <c r="H40" i="135"/>
  <c r="H39" i="135"/>
  <c r="H38" i="135"/>
  <c r="H37" i="135"/>
  <c r="H36" i="135"/>
  <c r="H35" i="135"/>
  <c r="B35" i="135"/>
  <c r="B36" i="135" s="1"/>
  <c r="G31" i="135"/>
  <c r="H29" i="135"/>
  <c r="H28" i="135"/>
  <c r="B28" i="135"/>
  <c r="D6" i="135"/>
  <c r="C1" i="135"/>
  <c r="H208" i="134"/>
  <c r="H207" i="134"/>
  <c r="H221" i="134"/>
  <c r="H220" i="134"/>
  <c r="H219" i="134"/>
  <c r="H218" i="134"/>
  <c r="H217" i="134"/>
  <c r="H216" i="134"/>
  <c r="H215" i="134"/>
  <c r="H214" i="134"/>
  <c r="H213" i="134"/>
  <c r="H212" i="134"/>
  <c r="H211" i="134"/>
  <c r="H209" i="134"/>
  <c r="H206" i="134"/>
  <c r="H205" i="134"/>
  <c r="H204" i="134"/>
  <c r="H202" i="134"/>
  <c r="H200" i="134"/>
  <c r="H199" i="134"/>
  <c r="H198" i="134"/>
  <c r="H197" i="134"/>
  <c r="H196" i="134"/>
  <c r="H195" i="134"/>
  <c r="H194" i="134"/>
  <c r="H193" i="134"/>
  <c r="H192" i="134"/>
  <c r="H191" i="134"/>
  <c r="H190" i="134"/>
  <c r="H189" i="134"/>
  <c r="H188" i="134"/>
  <c r="H187" i="134"/>
  <c r="H186" i="134"/>
  <c r="H174" i="134"/>
  <c r="H173" i="134"/>
  <c r="H172" i="134"/>
  <c r="H171" i="134"/>
  <c r="H170" i="134"/>
  <c r="H169" i="134"/>
  <c r="H168" i="134"/>
  <c r="H167" i="134"/>
  <c r="H166" i="134"/>
  <c r="H164" i="134"/>
  <c r="H163" i="134"/>
  <c r="H162" i="134"/>
  <c r="H175" i="134"/>
  <c r="H176" i="134"/>
  <c r="H177" i="134"/>
  <c r="H178" i="134"/>
  <c r="H179" i="134"/>
  <c r="H137" i="134"/>
  <c r="H136" i="134"/>
  <c r="H135" i="134"/>
  <c r="H134" i="134"/>
  <c r="H133" i="134"/>
  <c r="H132" i="134"/>
  <c r="H131" i="134"/>
  <c r="H130" i="134"/>
  <c r="H129" i="134"/>
  <c r="H128" i="134"/>
  <c r="H126" i="134"/>
  <c r="H125" i="134"/>
  <c r="H124" i="134"/>
  <c r="H123" i="134"/>
  <c r="H122" i="134"/>
  <c r="H121" i="134"/>
  <c r="H120" i="134"/>
  <c r="H113" i="134"/>
  <c r="H112" i="134"/>
  <c r="H111" i="134"/>
  <c r="H110" i="134"/>
  <c r="H109" i="134"/>
  <c r="H108" i="134"/>
  <c r="H107" i="134"/>
  <c r="H106" i="134"/>
  <c r="H105" i="134"/>
  <c r="H104" i="134"/>
  <c r="H103" i="134"/>
  <c r="H101" i="134"/>
  <c r="H100" i="134"/>
  <c r="H99" i="134"/>
  <c r="H98" i="134"/>
  <c r="H97" i="134"/>
  <c r="H96" i="134"/>
  <c r="H95" i="134"/>
  <c r="H94" i="134"/>
  <c r="H93" i="134"/>
  <c r="H92" i="134"/>
  <c r="H85" i="134"/>
  <c r="H84" i="134"/>
  <c r="H83" i="134"/>
  <c r="H82" i="134"/>
  <c r="H81" i="134"/>
  <c r="H80" i="134"/>
  <c r="H79" i="134"/>
  <c r="H78" i="134"/>
  <c r="H77" i="134"/>
  <c r="H76" i="134"/>
  <c r="H75" i="134"/>
  <c r="H74" i="134"/>
  <c r="H73" i="134"/>
  <c r="H72" i="134"/>
  <c r="H70" i="134"/>
  <c r="H69" i="134"/>
  <c r="H68" i="134"/>
  <c r="H67" i="134"/>
  <c r="H66" i="134"/>
  <c r="H65" i="134"/>
  <c r="H64" i="134"/>
  <c r="H63" i="134"/>
  <c r="H62" i="134"/>
  <c r="H61" i="134"/>
  <c r="H60" i="134"/>
  <c r="H59" i="134"/>
  <c r="H58" i="134"/>
  <c r="H57" i="134"/>
  <c r="H56" i="134"/>
  <c r="H47" i="134"/>
  <c r="H46" i="134"/>
  <c r="H45" i="134"/>
  <c r="H44" i="134"/>
  <c r="G223" i="134"/>
  <c r="H185" i="134"/>
  <c r="B185" i="134"/>
  <c r="B186" i="134" s="1"/>
  <c r="G181" i="134"/>
  <c r="H160" i="134"/>
  <c r="H158" i="134"/>
  <c r="H157" i="134"/>
  <c r="H156" i="134"/>
  <c r="H155" i="134"/>
  <c r="H154" i="134"/>
  <c r="H153" i="134"/>
  <c r="H152" i="134"/>
  <c r="H151" i="134"/>
  <c r="H150" i="134"/>
  <c r="H149" i="134"/>
  <c r="H148" i="134"/>
  <c r="H147" i="134"/>
  <c r="H146" i="134"/>
  <c r="H145" i="134"/>
  <c r="H144" i="134"/>
  <c r="H143" i="134"/>
  <c r="B143" i="134"/>
  <c r="G139" i="134"/>
  <c r="H119" i="134"/>
  <c r="B119" i="134"/>
  <c r="B120" i="134" s="1"/>
  <c r="G115" i="134"/>
  <c r="H91" i="134"/>
  <c r="B91" i="134"/>
  <c r="G87" i="134"/>
  <c r="H55" i="134"/>
  <c r="B55" i="134"/>
  <c r="B56" i="134" s="1"/>
  <c r="G51" i="134"/>
  <c r="H49" i="134"/>
  <c r="H48" i="134"/>
  <c r="H43" i="134"/>
  <c r="H41" i="134"/>
  <c r="H40" i="134"/>
  <c r="H39" i="134"/>
  <c r="H38" i="134"/>
  <c r="H37" i="134"/>
  <c r="H36" i="134"/>
  <c r="H35" i="134"/>
  <c r="B35" i="134"/>
  <c r="B36" i="134" s="1"/>
  <c r="G31" i="134"/>
  <c r="B28" i="134"/>
  <c r="B29" i="134" s="1"/>
  <c r="D6" i="134"/>
  <c r="C1" i="134"/>
  <c r="H101" i="133"/>
  <c r="H100" i="133"/>
  <c r="H99" i="133"/>
  <c r="H98" i="133"/>
  <c r="H97" i="133"/>
  <c r="H96" i="133"/>
  <c r="H69" i="133"/>
  <c r="H68" i="133"/>
  <c r="H67" i="133"/>
  <c r="H66" i="133"/>
  <c r="H65" i="133"/>
  <c r="H64" i="133"/>
  <c r="H63" i="133"/>
  <c r="H62" i="133"/>
  <c r="H61" i="133"/>
  <c r="H60" i="133"/>
  <c r="H59" i="133"/>
  <c r="H58" i="133"/>
  <c r="H57" i="133"/>
  <c r="H56" i="133"/>
  <c r="H55" i="133"/>
  <c r="H54" i="133"/>
  <c r="H53" i="133"/>
  <c r="H52" i="133"/>
  <c r="G91" i="133"/>
  <c r="H75" i="133"/>
  <c r="H74" i="133"/>
  <c r="H73" i="133"/>
  <c r="H72" i="133"/>
  <c r="H71" i="133"/>
  <c r="H70" i="133"/>
  <c r="H81" i="133"/>
  <c r="H80" i="133"/>
  <c r="H79" i="133"/>
  <c r="H78" i="133"/>
  <c r="H77" i="133"/>
  <c r="H76" i="133"/>
  <c r="H87" i="133"/>
  <c r="H86" i="133"/>
  <c r="H85" i="133"/>
  <c r="H84" i="133"/>
  <c r="H83" i="133"/>
  <c r="H82" i="133"/>
  <c r="H45" i="133"/>
  <c r="H44" i="133"/>
  <c r="H43" i="133"/>
  <c r="H42" i="133"/>
  <c r="H39" i="133"/>
  <c r="G109" i="133"/>
  <c r="H107" i="133"/>
  <c r="H109" i="133" s="1"/>
  <c r="B107" i="133"/>
  <c r="G103" i="133"/>
  <c r="H95" i="133"/>
  <c r="B95" i="133"/>
  <c r="B96" i="133" s="1"/>
  <c r="H89" i="133"/>
  <c r="H88" i="133"/>
  <c r="H51" i="133"/>
  <c r="B51" i="133"/>
  <c r="B52" i="133" s="1"/>
  <c r="G47" i="133"/>
  <c r="H41" i="133"/>
  <c r="H40" i="133"/>
  <c r="H38" i="133"/>
  <c r="H37" i="133"/>
  <c r="H36" i="133"/>
  <c r="H35" i="133"/>
  <c r="H34" i="133"/>
  <c r="H33" i="133"/>
  <c r="H32" i="133"/>
  <c r="B32" i="133"/>
  <c r="B33" i="133" s="1"/>
  <c r="G28" i="133"/>
  <c r="H26" i="133"/>
  <c r="H25" i="133"/>
  <c r="H24" i="133"/>
  <c r="B24" i="133"/>
  <c r="B25" i="133" s="1"/>
  <c r="D6" i="133"/>
  <c r="C1" i="133"/>
  <c r="C21" i="2" s="1"/>
  <c r="H59" i="132"/>
  <c r="H58" i="132"/>
  <c r="H56" i="132"/>
  <c r="H55" i="132"/>
  <c r="H53" i="132"/>
  <c r="H51" i="132"/>
  <c r="H50" i="132"/>
  <c r="G61" i="132"/>
  <c r="H48" i="132"/>
  <c r="H46" i="132"/>
  <c r="B46" i="132"/>
  <c r="G42" i="132"/>
  <c r="H40" i="132"/>
  <c r="B40" i="132"/>
  <c r="G36" i="132"/>
  <c r="H34" i="132"/>
  <c r="H32" i="132"/>
  <c r="H30" i="132"/>
  <c r="B30" i="132"/>
  <c r="G26" i="132"/>
  <c r="H24" i="132"/>
  <c r="H22" i="132"/>
  <c r="B22" i="132"/>
  <c r="D6" i="132"/>
  <c r="C1" i="132"/>
  <c r="B4" i="132" s="1"/>
  <c r="H59" i="131"/>
  <c r="H57" i="131"/>
  <c r="H55" i="131"/>
  <c r="H39" i="131"/>
  <c r="H24" i="131"/>
  <c r="H181" i="134" l="1"/>
  <c r="H41" i="142"/>
  <c r="H28" i="133"/>
  <c r="H6" i="133" s="1"/>
  <c r="H91" i="133"/>
  <c r="H103" i="133"/>
  <c r="H25" i="136"/>
  <c r="H44" i="136"/>
  <c r="H30" i="140"/>
  <c r="H171" i="145"/>
  <c r="H100" i="135"/>
  <c r="H32" i="139"/>
  <c r="H6" i="139" s="1"/>
  <c r="H39" i="139"/>
  <c r="H53" i="139"/>
  <c r="H211" i="139"/>
  <c r="H30" i="141"/>
  <c r="H48" i="147"/>
  <c r="H6" i="147" s="1"/>
  <c r="H182" i="145"/>
  <c r="H57" i="145"/>
  <c r="H49" i="144"/>
  <c r="H6" i="144" s="1"/>
  <c r="H72" i="144"/>
  <c r="H29" i="143"/>
  <c r="H33" i="142"/>
  <c r="H65" i="142"/>
  <c r="H130" i="141"/>
  <c r="H114" i="141"/>
  <c r="H39" i="141"/>
  <c r="H72" i="141"/>
  <c r="H118" i="140"/>
  <c r="H61" i="140"/>
  <c r="H90" i="140"/>
  <c r="H133" i="139"/>
  <c r="H219" i="139"/>
  <c r="H33" i="136"/>
  <c r="H52" i="136"/>
  <c r="H31" i="135"/>
  <c r="H6" i="135" s="1"/>
  <c r="H71" i="135"/>
  <c r="H53" i="135"/>
  <c r="H139" i="134"/>
  <c r="H115" i="134"/>
  <c r="H51" i="134"/>
  <c r="H87" i="134"/>
  <c r="H223" i="134"/>
  <c r="H47" i="133"/>
  <c r="H57" i="148"/>
  <c r="H69" i="148"/>
  <c r="B76" i="135"/>
  <c r="B77" i="135" s="1"/>
  <c r="B29" i="135"/>
  <c r="B59" i="146"/>
  <c r="B47" i="142"/>
  <c r="B49" i="142" s="1"/>
  <c r="G18" i="139"/>
  <c r="C7" i="149"/>
  <c r="B4" i="135"/>
  <c r="C9" i="150"/>
  <c r="G20" i="134"/>
  <c r="C7" i="150"/>
  <c r="B4" i="146"/>
  <c r="C21" i="149"/>
  <c r="G18" i="145"/>
  <c r="C19" i="149"/>
  <c r="G14" i="144"/>
  <c r="C17" i="149"/>
  <c r="G14" i="143"/>
  <c r="C15" i="149"/>
  <c r="G14" i="142"/>
  <c r="C13" i="149"/>
  <c r="B4" i="141"/>
  <c r="C11" i="149"/>
  <c r="B4" i="140"/>
  <c r="C9" i="149"/>
  <c r="C33" i="2"/>
  <c r="B22" i="148"/>
  <c r="H6" i="148"/>
  <c r="B4" i="148"/>
  <c r="B63" i="148"/>
  <c r="B74" i="148"/>
  <c r="B75" i="148" s="1"/>
  <c r="B77" i="148" s="1"/>
  <c r="C31" i="2"/>
  <c r="C27" i="2"/>
  <c r="C25" i="2"/>
  <c r="C19" i="2"/>
  <c r="H56" i="147"/>
  <c r="B19" i="147"/>
  <c r="G10" i="147"/>
  <c r="B54" i="147"/>
  <c r="B34" i="146"/>
  <c r="B26" i="146"/>
  <c r="B27" i="146" s="1"/>
  <c r="H63" i="146"/>
  <c r="H45" i="146"/>
  <c r="H38" i="146"/>
  <c r="H55" i="146"/>
  <c r="H29" i="146"/>
  <c r="H6" i="146" s="1"/>
  <c r="G16" i="146"/>
  <c r="B43" i="146"/>
  <c r="B50" i="146"/>
  <c r="B51" i="146" s="1"/>
  <c r="B128" i="145"/>
  <c r="B129" i="145" s="1"/>
  <c r="H30" i="145"/>
  <c r="H6" i="145" s="1"/>
  <c r="B43" i="145"/>
  <c r="B44" i="145" s="1"/>
  <c r="H38" i="145"/>
  <c r="H122" i="145"/>
  <c r="B28" i="145"/>
  <c r="B4" i="145"/>
  <c r="B62" i="145"/>
  <c r="B63" i="145" s="1"/>
  <c r="B175" i="145"/>
  <c r="B36" i="145"/>
  <c r="B92" i="144"/>
  <c r="B78" i="144"/>
  <c r="B79" i="144" s="1"/>
  <c r="B24" i="144"/>
  <c r="B25" i="144" s="1"/>
  <c r="B26" i="144" s="1"/>
  <c r="H87" i="144"/>
  <c r="B4" i="144"/>
  <c r="B55" i="144"/>
  <c r="B24" i="143"/>
  <c r="B25" i="143" s="1"/>
  <c r="H6" i="143"/>
  <c r="B4" i="143"/>
  <c r="B40" i="143"/>
  <c r="B24" i="142"/>
  <c r="B25" i="142" s="1"/>
  <c r="B26" i="142" s="1"/>
  <c r="H6" i="142"/>
  <c r="B4" i="142"/>
  <c r="B39" i="142"/>
  <c r="B120" i="141"/>
  <c r="B121" i="141" s="1"/>
  <c r="B78" i="141"/>
  <c r="B79" i="141" s="1"/>
  <c r="B28" i="141"/>
  <c r="H6" i="141"/>
  <c r="G18" i="141"/>
  <c r="B36" i="141"/>
  <c r="B43" i="141"/>
  <c r="B122" i="140"/>
  <c r="B95" i="140"/>
  <c r="B67" i="140"/>
  <c r="B68" i="140" s="1"/>
  <c r="B36" i="140"/>
  <c r="B25" i="140"/>
  <c r="B26" i="140" s="1"/>
  <c r="H6" i="140"/>
  <c r="G16" i="140"/>
  <c r="B139" i="139"/>
  <c r="B58" i="139"/>
  <c r="B59" i="139" s="1"/>
  <c r="B28" i="139"/>
  <c r="B4" i="139"/>
  <c r="B44" i="139"/>
  <c r="H6" i="138"/>
  <c r="H8" i="138" s="1"/>
  <c r="E27" i="2" s="1"/>
  <c r="G8" i="138"/>
  <c r="B23" i="136"/>
  <c r="H6" i="136"/>
  <c r="B4" i="136"/>
  <c r="B31" i="136"/>
  <c r="B38" i="136"/>
  <c r="B39" i="136" s="1"/>
  <c r="B49" i="136"/>
  <c r="B50" i="136" s="1"/>
  <c r="B58" i="135"/>
  <c r="B59" i="135" s="1"/>
  <c r="G20" i="135"/>
  <c r="B37" i="135"/>
  <c r="B187" i="134"/>
  <c r="B121" i="134"/>
  <c r="B122" i="134" s="1"/>
  <c r="B92" i="134"/>
  <c r="B93" i="134" s="1"/>
  <c r="B57" i="134"/>
  <c r="H6" i="134"/>
  <c r="B4" i="134"/>
  <c r="B37" i="134"/>
  <c r="B38" i="134" s="1"/>
  <c r="B144" i="134"/>
  <c r="B145" i="134" s="1"/>
  <c r="B97" i="133"/>
  <c r="B53" i="133"/>
  <c r="G16" i="133"/>
  <c r="B4" i="133"/>
  <c r="B26" i="133"/>
  <c r="B34" i="133"/>
  <c r="H36" i="132"/>
  <c r="H61" i="132"/>
  <c r="H42" i="132"/>
  <c r="H26" i="132"/>
  <c r="H6" i="132" s="1"/>
  <c r="G14" i="132"/>
  <c r="B24" i="132"/>
  <c r="B32" i="132"/>
  <c r="B23" i="148" l="1"/>
  <c r="B64" i="148"/>
  <c r="B65" i="148" s="1"/>
  <c r="B78" i="148"/>
  <c r="B20" i="147"/>
  <c r="B35" i="146"/>
  <c r="B36" i="146" s="1"/>
  <c r="D10" i="146" s="1"/>
  <c r="H10" i="146" s="1"/>
  <c r="D8" i="146"/>
  <c r="H8" i="146" s="1"/>
  <c r="B52" i="146"/>
  <c r="B53" i="146" s="1"/>
  <c r="B130" i="145"/>
  <c r="B131" i="145" s="1"/>
  <c r="B132" i="145" s="1"/>
  <c r="B64" i="145"/>
  <c r="B65" i="145" s="1"/>
  <c r="B66" i="145" s="1"/>
  <c r="B45" i="145"/>
  <c r="B93" i="144"/>
  <c r="B94" i="144" s="1"/>
  <c r="B80" i="144"/>
  <c r="B27" i="144"/>
  <c r="B28" i="144" s="1"/>
  <c r="B56" i="144"/>
  <c r="B41" i="143"/>
  <c r="B26" i="143"/>
  <c r="B27" i="143" s="1"/>
  <c r="B69" i="142"/>
  <c r="B27" i="142"/>
  <c r="B28" i="142" s="1"/>
  <c r="B122" i="141"/>
  <c r="B123" i="141" s="1"/>
  <c r="B80" i="141"/>
  <c r="B81" i="141" s="1"/>
  <c r="B44" i="141"/>
  <c r="B45" i="141" s="1"/>
  <c r="B37" i="141"/>
  <c r="B134" i="141"/>
  <c r="B96" i="140"/>
  <c r="B69" i="140"/>
  <c r="B37" i="140"/>
  <c r="B27" i="140"/>
  <c r="B140" i="139"/>
  <c r="B141" i="139" s="1"/>
  <c r="B60" i="139"/>
  <c r="B61" i="139" s="1"/>
  <c r="B62" i="139" s="1"/>
  <c r="B45" i="139"/>
  <c r="B46" i="139" s="1"/>
  <c r="B47" i="139" s="1"/>
  <c r="B29" i="139"/>
  <c r="B30" i="139" s="1"/>
  <c r="B40" i="136"/>
  <c r="B41" i="136" s="1"/>
  <c r="B78" i="135"/>
  <c r="B60" i="135"/>
  <c r="B61" i="135" s="1"/>
  <c r="B62" i="135" s="1"/>
  <c r="B38" i="135"/>
  <c r="B188" i="134"/>
  <c r="B123" i="134"/>
  <c r="B124" i="134" s="1"/>
  <c r="B94" i="134"/>
  <c r="B58" i="134"/>
  <c r="B39" i="134"/>
  <c r="B40" i="134" s="1"/>
  <c r="B146" i="134"/>
  <c r="B98" i="133"/>
  <c r="B99" i="133" s="1"/>
  <c r="B54" i="133"/>
  <c r="B35" i="133"/>
  <c r="B48" i="132"/>
  <c r="B24" i="148" l="1"/>
  <c r="B66" i="148"/>
  <c r="B67" i="148" s="1"/>
  <c r="B80" i="148"/>
  <c r="B22" i="147"/>
  <c r="B23" i="147" s="1"/>
  <c r="B60" i="146"/>
  <c r="B61" i="146" s="1"/>
  <c r="B133" i="145"/>
  <c r="B67" i="145"/>
  <c r="B47" i="145"/>
  <c r="B48" i="145" s="1"/>
  <c r="B176" i="145"/>
  <c r="B81" i="144"/>
  <c r="B29" i="144"/>
  <c r="B30" i="144" s="1"/>
  <c r="B31" i="144" s="1"/>
  <c r="B57" i="144"/>
  <c r="B58" i="144" s="1"/>
  <c r="B59" i="144" s="1"/>
  <c r="B42" i="143"/>
  <c r="B43" i="143" s="1"/>
  <c r="B51" i="142"/>
  <c r="B29" i="142"/>
  <c r="B30" i="142" s="1"/>
  <c r="B31" i="142" s="1"/>
  <c r="B124" i="141"/>
  <c r="B125" i="141" s="1"/>
  <c r="B82" i="141"/>
  <c r="B83" i="141" s="1"/>
  <c r="B46" i="141"/>
  <c r="B47" i="141" s="1"/>
  <c r="B97" i="140"/>
  <c r="B70" i="140"/>
  <c r="B38" i="140"/>
  <c r="B28" i="140"/>
  <c r="B142" i="139"/>
  <c r="B63" i="139"/>
  <c r="B64" i="139" s="1"/>
  <c r="B216" i="139"/>
  <c r="B48" i="139"/>
  <c r="B42" i="136"/>
  <c r="B79" i="135"/>
  <c r="B80" i="135" s="1"/>
  <c r="B63" i="135"/>
  <c r="B64" i="135" s="1"/>
  <c r="B39" i="135"/>
  <c r="B40" i="135" s="1"/>
  <c r="B189" i="134"/>
  <c r="B190" i="134" s="1"/>
  <c r="B147" i="134"/>
  <c r="B125" i="134"/>
  <c r="B126" i="134" s="1"/>
  <c r="B95" i="134"/>
  <c r="B59" i="134"/>
  <c r="B41" i="134"/>
  <c r="B43" i="134" s="1"/>
  <c r="B44" i="134" s="1"/>
  <c r="B100" i="133"/>
  <c r="B55" i="133"/>
  <c r="B56" i="133" s="1"/>
  <c r="B36" i="133"/>
  <c r="B50" i="132"/>
  <c r="B51" i="132" s="1"/>
  <c r="B34" i="132"/>
  <c r="B81" i="148" l="1"/>
  <c r="B82" i="148"/>
  <c r="B25" i="148"/>
  <c r="B26" i="148"/>
  <c r="B24" i="147"/>
  <c r="B134" i="145"/>
  <c r="B135" i="145" s="1"/>
  <c r="B136" i="145" s="1"/>
  <c r="B68" i="145"/>
  <c r="B69" i="145" s="1"/>
  <c r="B49" i="145"/>
  <c r="B50" i="145" s="1"/>
  <c r="B177" i="145"/>
  <c r="B82" i="144"/>
  <c r="B83" i="144" s="1"/>
  <c r="B84" i="144" s="1"/>
  <c r="B85" i="144" s="1"/>
  <c r="B32" i="144"/>
  <c r="B33" i="144" s="1"/>
  <c r="B60" i="144"/>
  <c r="B126" i="141"/>
  <c r="B84" i="141"/>
  <c r="B48" i="141"/>
  <c r="B98" i="140"/>
  <c r="B71" i="140"/>
  <c r="B72" i="140" s="1"/>
  <c r="B73" i="140" s="1"/>
  <c r="B39" i="140"/>
  <c r="B65" i="139"/>
  <c r="B217" i="139"/>
  <c r="B49" i="139"/>
  <c r="B50" i="139" s="1"/>
  <c r="B81" i="135"/>
  <c r="B65" i="135"/>
  <c r="B66" i="135" s="1"/>
  <c r="B41" i="135"/>
  <c r="B191" i="134"/>
  <c r="B192" i="134" s="1"/>
  <c r="B148" i="134"/>
  <c r="B128" i="134"/>
  <c r="B96" i="134"/>
  <c r="B97" i="134" s="1"/>
  <c r="B60" i="134"/>
  <c r="B45" i="134"/>
  <c r="B46" i="134" s="1"/>
  <c r="B47" i="134" s="1"/>
  <c r="B101" i="133"/>
  <c r="B57" i="133"/>
  <c r="B58" i="133" s="1"/>
  <c r="B37" i="133"/>
  <c r="B53" i="132"/>
  <c r="B55" i="132" s="1"/>
  <c r="B56" i="132" s="1"/>
  <c r="B58" i="132" s="1"/>
  <c r="B82" i="135" l="1"/>
  <c r="B83" i="135" s="1"/>
  <c r="B84" i="135" s="1"/>
  <c r="B34" i="144"/>
  <c r="B35" i="144" s="1"/>
  <c r="B83" i="148"/>
  <c r="B85" i="148" s="1"/>
  <c r="B86" i="148" s="1"/>
  <c r="B87" i="148" s="1"/>
  <c r="B27" i="148"/>
  <c r="B25" i="147"/>
  <c r="B137" i="145"/>
  <c r="B51" i="145"/>
  <c r="B52" i="145" s="1"/>
  <c r="B53" i="145" s="1"/>
  <c r="B178" i="145"/>
  <c r="B61" i="144"/>
  <c r="B53" i="142"/>
  <c r="B127" i="141"/>
  <c r="B128" i="141" s="1"/>
  <c r="B85" i="141"/>
  <c r="B50" i="141"/>
  <c r="B51" i="141" s="1"/>
  <c r="B99" i="140"/>
  <c r="B74" i="140"/>
  <c r="B75" i="140" s="1"/>
  <c r="B41" i="140"/>
  <c r="B42" i="140" s="1"/>
  <c r="B66" i="139"/>
  <c r="B51" i="139"/>
  <c r="B67" i="135"/>
  <c r="B42" i="135"/>
  <c r="B193" i="134"/>
  <c r="B149" i="134"/>
  <c r="B129" i="134"/>
  <c r="B98" i="134"/>
  <c r="B61" i="134"/>
  <c r="B59" i="133"/>
  <c r="B60" i="133" s="1"/>
  <c r="B38" i="133"/>
  <c r="B59" i="132"/>
  <c r="B36" i="144" l="1"/>
  <c r="B29" i="148"/>
  <c r="B27" i="147"/>
  <c r="D14" i="146"/>
  <c r="H14" i="146" s="1"/>
  <c r="B138" i="145"/>
  <c r="B54" i="145"/>
  <c r="B179" i="145"/>
  <c r="B180" i="145" s="1"/>
  <c r="B62" i="144"/>
  <c r="B63" i="144" s="1"/>
  <c r="B37" i="144"/>
  <c r="B56" i="142"/>
  <c r="B97" i="141"/>
  <c r="B52" i="141"/>
  <c r="B43" i="140"/>
  <c r="B44" i="140" s="1"/>
  <c r="B100" i="140"/>
  <c r="B77" i="139"/>
  <c r="B87" i="139" s="1"/>
  <c r="B85" i="135"/>
  <c r="B86" i="135" s="1"/>
  <c r="B88" i="135" s="1"/>
  <c r="B89" i="135" s="1"/>
  <c r="B90" i="135" s="1"/>
  <c r="B91" i="135" s="1"/>
  <c r="B92" i="135" s="1"/>
  <c r="B93" i="135" s="1"/>
  <c r="B94" i="135" s="1"/>
  <c r="B95" i="135" s="1"/>
  <c r="B96" i="135" s="1"/>
  <c r="B97" i="135" s="1"/>
  <c r="B98" i="135" s="1"/>
  <c r="B68" i="135"/>
  <c r="B69" i="135" s="1"/>
  <c r="B43" i="135"/>
  <c r="B194" i="134"/>
  <c r="B195" i="134" s="1"/>
  <c r="B150" i="134"/>
  <c r="B130" i="134"/>
  <c r="B131" i="134" s="1"/>
  <c r="B132" i="134" s="1"/>
  <c r="B133" i="134" s="1"/>
  <c r="B134" i="134" s="1"/>
  <c r="B99" i="134"/>
  <c r="B100" i="134" s="1"/>
  <c r="B101" i="134" s="1"/>
  <c r="B103" i="134" s="1"/>
  <c r="B104" i="134" s="1"/>
  <c r="B105" i="134" s="1"/>
  <c r="B62" i="134"/>
  <c r="B63" i="134" s="1"/>
  <c r="B64" i="134" s="1"/>
  <c r="B65" i="134" s="1"/>
  <c r="B48" i="134"/>
  <c r="B61" i="133"/>
  <c r="B62" i="133" s="1"/>
  <c r="B63" i="133" s="1"/>
  <c r="B64" i="133" s="1"/>
  <c r="B65" i="133" s="1"/>
  <c r="B66" i="133" s="1"/>
  <c r="B67" i="133" s="1"/>
  <c r="B68" i="133" s="1"/>
  <c r="B69" i="133" s="1"/>
  <c r="B39" i="133"/>
  <c r="B40" i="133" s="1"/>
  <c r="B41" i="133" s="1"/>
  <c r="B42" i="133" s="1"/>
  <c r="B43" i="133" s="1"/>
  <c r="B44" i="133" s="1"/>
  <c r="B45" i="133" s="1"/>
  <c r="B45" i="135" l="1"/>
  <c r="B46" i="135" s="1"/>
  <c r="B30" i="148"/>
  <c r="B28" i="147"/>
  <c r="B29" i="147" s="1"/>
  <c r="B139" i="145"/>
  <c r="B55" i="145"/>
  <c r="B64" i="144"/>
  <c r="B38" i="144"/>
  <c r="B39" i="144" s="1"/>
  <c r="B40" i="144" s="1"/>
  <c r="B41" i="144" s="1"/>
  <c r="B42" i="144" s="1"/>
  <c r="B43" i="144" s="1"/>
  <c r="B44" i="144" s="1"/>
  <c r="B45" i="144" s="1"/>
  <c r="B46" i="144" s="1"/>
  <c r="B47" i="144" s="1"/>
  <c r="B53" i="141"/>
  <c r="B45" i="140"/>
  <c r="B46" i="140" s="1"/>
  <c r="B101" i="140"/>
  <c r="B102" i="140" s="1"/>
  <c r="B196" i="134"/>
  <c r="B197" i="134" s="1"/>
  <c r="B198" i="134" s="1"/>
  <c r="B199" i="134" s="1"/>
  <c r="B200" i="134" s="1"/>
  <c r="B202" i="134" s="1"/>
  <c r="B203" i="134" s="1"/>
  <c r="B151" i="134"/>
  <c r="B135" i="134"/>
  <c r="B136" i="134" s="1"/>
  <c r="B106" i="134"/>
  <c r="B107" i="134" s="1"/>
  <c r="B66" i="134"/>
  <c r="B49" i="134"/>
  <c r="B70" i="133"/>
  <c r="B71" i="133" s="1"/>
  <c r="B47" i="135" l="1"/>
  <c r="B31" i="148"/>
  <c r="B32" i="148" s="1"/>
  <c r="B31" i="147"/>
  <c r="B32" i="147" s="1"/>
  <c r="B140" i="145"/>
  <c r="B141" i="145" s="1"/>
  <c r="B142" i="145" s="1"/>
  <c r="B143" i="145" s="1"/>
  <c r="B144" i="145" s="1"/>
  <c r="B145" i="145" s="1"/>
  <c r="B146" i="145" s="1"/>
  <c r="B147" i="145" s="1"/>
  <c r="B148" i="145" s="1"/>
  <c r="B149" i="145" s="1"/>
  <c r="B150" i="145" s="1"/>
  <c r="B151" i="145" s="1"/>
  <c r="B152" i="145" s="1"/>
  <c r="B153" i="145" s="1"/>
  <c r="B154" i="145" s="1"/>
  <c r="B155" i="145" s="1"/>
  <c r="B156" i="145" s="1"/>
  <c r="B157" i="145" s="1"/>
  <c r="B158" i="145" s="1"/>
  <c r="B159" i="145" s="1"/>
  <c r="B160" i="145" s="1"/>
  <c r="B161" i="145" s="1"/>
  <c r="B162" i="145" s="1"/>
  <c r="B163" i="145" s="1"/>
  <c r="B164" i="145" s="1"/>
  <c r="B165" i="145" s="1"/>
  <c r="B166" i="145" s="1"/>
  <c r="B167" i="145" s="1"/>
  <c r="B168" i="145" s="1"/>
  <c r="B79" i="145"/>
  <c r="B90" i="145" s="1"/>
  <c r="B102" i="145" s="1"/>
  <c r="D10" i="145"/>
  <c r="H10" i="145" s="1"/>
  <c r="B65" i="144"/>
  <c r="D12" i="143"/>
  <c r="H12" i="143" s="1"/>
  <c r="D10" i="143"/>
  <c r="H10" i="143" s="1"/>
  <c r="D8" i="143"/>
  <c r="H8" i="143" s="1"/>
  <c r="B58" i="142"/>
  <c r="B54" i="141"/>
  <c r="B103" i="140"/>
  <c r="B48" i="140"/>
  <c r="B49" i="140" s="1"/>
  <c r="B50" i="140" s="1"/>
  <c r="B51" i="140" s="1"/>
  <c r="B52" i="140" s="1"/>
  <c r="B53" i="140" s="1"/>
  <c r="B54" i="140" s="1"/>
  <c r="B55" i="140" s="1"/>
  <c r="D8" i="140"/>
  <c r="H8" i="140" s="1"/>
  <c r="D12" i="139"/>
  <c r="H12" i="139" s="1"/>
  <c r="D8" i="139"/>
  <c r="H8" i="139" s="1"/>
  <c r="D10" i="139"/>
  <c r="H10" i="139" s="1"/>
  <c r="D8" i="136"/>
  <c r="H8" i="136" s="1"/>
  <c r="B207" i="134"/>
  <c r="B152" i="134"/>
  <c r="B137" i="134"/>
  <c r="B108" i="134"/>
  <c r="B109" i="134" s="1"/>
  <c r="B110" i="134" s="1"/>
  <c r="B111" i="134" s="1"/>
  <c r="B112" i="134" s="1"/>
  <c r="B67" i="134"/>
  <c r="D8" i="134"/>
  <c r="H8" i="134" s="1"/>
  <c r="D10" i="134"/>
  <c r="H10" i="134" s="1"/>
  <c r="B72" i="133"/>
  <c r="B73" i="133" s="1"/>
  <c r="B48" i="135" l="1"/>
  <c r="B49" i="135" s="1"/>
  <c r="B50" i="135" s="1"/>
  <c r="B51" i="135" s="1"/>
  <c r="D14" i="135" s="1"/>
  <c r="H14" i="135" s="1"/>
  <c r="B33" i="148"/>
  <c r="B34" i="148" s="1"/>
  <c r="B34" i="147"/>
  <c r="B35" i="147" s="1"/>
  <c r="D12" i="146"/>
  <c r="H12" i="146" s="1"/>
  <c r="B169" i="145"/>
  <c r="B117" i="145"/>
  <c r="B118" i="145" s="1"/>
  <c r="B119" i="145" s="1"/>
  <c r="B120" i="145" s="1"/>
  <c r="D8" i="145"/>
  <c r="H8" i="145" s="1"/>
  <c r="B66" i="144"/>
  <c r="B67" i="144" s="1"/>
  <c r="B68" i="144" s="1"/>
  <c r="B69" i="144" s="1"/>
  <c r="H14" i="143"/>
  <c r="E15" i="149" s="1"/>
  <c r="B59" i="142"/>
  <c r="D10" i="142"/>
  <c r="H10" i="142" s="1"/>
  <c r="D8" i="142"/>
  <c r="H8" i="142" s="1"/>
  <c r="B55" i="141"/>
  <c r="B57" i="141" s="1"/>
  <c r="B58" i="141" s="1"/>
  <c r="B59" i="141" s="1"/>
  <c r="B60" i="141" s="1"/>
  <c r="B61" i="141" s="1"/>
  <c r="B62" i="141" s="1"/>
  <c r="B63" i="141" s="1"/>
  <c r="B64" i="141" s="1"/>
  <c r="B65" i="141" s="1"/>
  <c r="B66" i="141" s="1"/>
  <c r="B67" i="141" s="1"/>
  <c r="D8" i="141"/>
  <c r="H8" i="141" s="1"/>
  <c r="D10" i="141"/>
  <c r="H10" i="141" s="1"/>
  <c r="B56" i="140"/>
  <c r="B57" i="140" s="1"/>
  <c r="D12" i="136"/>
  <c r="H12" i="136" s="1"/>
  <c r="D10" i="136"/>
  <c r="H10" i="136" s="1"/>
  <c r="D8" i="135"/>
  <c r="H8" i="135" s="1"/>
  <c r="D10" i="135"/>
  <c r="H10" i="135" s="1"/>
  <c r="B153" i="134"/>
  <c r="B113" i="134"/>
  <c r="B68" i="134"/>
  <c r="B74" i="133"/>
  <c r="B75" i="133" s="1"/>
  <c r="D8" i="133"/>
  <c r="H8" i="133" s="1"/>
  <c r="D10" i="133"/>
  <c r="H10" i="133" s="1"/>
  <c r="D8" i="132"/>
  <c r="H8" i="132" s="1"/>
  <c r="D12" i="132"/>
  <c r="H12" i="132" s="1"/>
  <c r="D10" i="132"/>
  <c r="H10" i="132" s="1"/>
  <c r="D16" i="135" l="1"/>
  <c r="H16" i="135" s="1"/>
  <c r="D12" i="135"/>
  <c r="H12" i="135" s="1"/>
  <c r="D18" i="135"/>
  <c r="H18" i="135" s="1"/>
  <c r="B35" i="148"/>
  <c r="B37" i="147"/>
  <c r="B38" i="147" s="1"/>
  <c r="H16" i="146"/>
  <c r="E21" i="149" s="1"/>
  <c r="B70" i="144"/>
  <c r="B60" i="142"/>
  <c r="B68" i="141"/>
  <c r="B69" i="141" s="1"/>
  <c r="B70" i="141" s="1"/>
  <c r="B116" i="140"/>
  <c r="B86" i="140"/>
  <c r="B87" i="140" s="1"/>
  <c r="B58" i="140"/>
  <c r="B59" i="140" s="1"/>
  <c r="B100" i="139"/>
  <c r="H14" i="136"/>
  <c r="E25" i="2" s="1"/>
  <c r="B154" i="134"/>
  <c r="B69" i="134"/>
  <c r="B70" i="134" s="1"/>
  <c r="B72" i="134" s="1"/>
  <c r="B73" i="134" s="1"/>
  <c r="B74" i="134" s="1"/>
  <c r="B75" i="134" s="1"/>
  <c r="B76" i="134" s="1"/>
  <c r="B77" i="134" s="1"/>
  <c r="B78" i="134" s="1"/>
  <c r="B79" i="134" s="1"/>
  <c r="B80" i="134" s="1"/>
  <c r="B81" i="134" s="1"/>
  <c r="B82" i="134" s="1"/>
  <c r="B83" i="134" s="1"/>
  <c r="B84" i="134" s="1"/>
  <c r="B85" i="134" s="1"/>
  <c r="B76" i="133"/>
  <c r="B77" i="133" s="1"/>
  <c r="B78" i="133" s="1"/>
  <c r="B36" i="148" l="1"/>
  <c r="B40" i="147"/>
  <c r="B61" i="142"/>
  <c r="B112" i="141"/>
  <c r="B88" i="140"/>
  <c r="B211" i="134"/>
  <c r="B212" i="134" s="1"/>
  <c r="B213" i="134" s="1"/>
  <c r="B214" i="134" s="1"/>
  <c r="B215" i="134" s="1"/>
  <c r="B216" i="134" s="1"/>
  <c r="B217" i="134" s="1"/>
  <c r="B218" i="134" s="1"/>
  <c r="B219" i="134" s="1"/>
  <c r="B220" i="134" s="1"/>
  <c r="B221" i="134" s="1"/>
  <c r="B155" i="134"/>
  <c r="B156" i="134" s="1"/>
  <c r="B79" i="133"/>
  <c r="B80" i="133" s="1"/>
  <c r="H14" i="132"/>
  <c r="E19" i="2" s="1"/>
  <c r="B37" i="148" l="1"/>
  <c r="B38" i="148" s="1"/>
  <c r="B39" i="148" s="1"/>
  <c r="B40" i="148" s="1"/>
  <c r="B41" i="148" s="1"/>
  <c r="B41" i="147"/>
  <c r="D12" i="144"/>
  <c r="H12" i="144" s="1"/>
  <c r="D8" i="144"/>
  <c r="H8" i="144" s="1"/>
  <c r="D10" i="144"/>
  <c r="H10" i="144" s="1"/>
  <c r="B62" i="142"/>
  <c r="B157" i="134"/>
  <c r="B158" i="134" s="1"/>
  <c r="B160" i="134" s="1"/>
  <c r="D12" i="134"/>
  <c r="H12" i="134" s="1"/>
  <c r="D14" i="134"/>
  <c r="H14" i="134" s="1"/>
  <c r="D16" i="134"/>
  <c r="H16" i="134" s="1"/>
  <c r="B81" i="133"/>
  <c r="B82" i="133" s="1"/>
  <c r="B83" i="133" s="1"/>
  <c r="B84" i="133" s="1"/>
  <c r="B43" i="148" l="1"/>
  <c r="B43" i="147"/>
  <c r="B44" i="147" s="1"/>
  <c r="B45" i="147" s="1"/>
  <c r="B46" i="147" s="1"/>
  <c r="D8" i="147"/>
  <c r="H8" i="147" s="1"/>
  <c r="H14" i="144"/>
  <c r="E17" i="149" s="1"/>
  <c r="B63" i="142"/>
  <c r="D14" i="141"/>
  <c r="H14" i="141" s="1"/>
  <c r="B154" i="139"/>
  <c r="B164" i="139" s="1"/>
  <c r="B165" i="139" s="1"/>
  <c r="B166" i="139" s="1"/>
  <c r="B167" i="139" s="1"/>
  <c r="B168" i="139" s="1"/>
  <c r="B169" i="139" s="1"/>
  <c r="B170" i="139" s="1"/>
  <c r="B171" i="139" s="1"/>
  <c r="B172" i="139" s="1"/>
  <c r="B179" i="139" s="1"/>
  <c r="B186" i="139" s="1"/>
  <c r="H20" i="135"/>
  <c r="E9" i="150" s="1"/>
  <c r="B161" i="134"/>
  <c r="B85" i="133"/>
  <c r="B86" i="133" s="1"/>
  <c r="B87" i="133" s="1"/>
  <c r="B44" i="148" l="1"/>
  <c r="B45" i="148" s="1"/>
  <c r="B47" i="148" s="1"/>
  <c r="B48" i="148" s="1"/>
  <c r="B49" i="148" s="1"/>
  <c r="B51" i="148" s="1"/>
  <c r="B52" i="148" s="1"/>
  <c r="B53" i="148" s="1"/>
  <c r="B54" i="148" s="1"/>
  <c r="B55" i="148" s="1"/>
  <c r="H10" i="147"/>
  <c r="E31" i="2" s="1"/>
  <c r="D12" i="141"/>
  <c r="H12" i="141" s="1"/>
  <c r="D16" i="141"/>
  <c r="H16" i="141" s="1"/>
  <c r="B88" i="133"/>
  <c r="B89" i="133" s="1"/>
  <c r="H18" i="141" l="1"/>
  <c r="E11" i="149" s="1"/>
  <c r="D10" i="140"/>
  <c r="H10" i="140" s="1"/>
  <c r="D14" i="140"/>
  <c r="H14" i="140" s="1"/>
  <c r="D12" i="140"/>
  <c r="H12" i="140" s="1"/>
  <c r="B193" i="139"/>
  <c r="B194" i="139" s="1"/>
  <c r="B113" i="139"/>
  <c r="D10" i="148" l="1"/>
  <c r="H10" i="148" s="1"/>
  <c r="D8" i="148"/>
  <c r="H8" i="148" s="1"/>
  <c r="H16" i="140"/>
  <c r="E9" i="149" s="1"/>
  <c r="B209" i="139"/>
  <c r="H12" i="148" l="1"/>
  <c r="E33" i="2" s="1"/>
  <c r="D16" i="145"/>
  <c r="H16" i="145" s="1"/>
  <c r="D14" i="145"/>
  <c r="H14" i="145" s="1"/>
  <c r="D12" i="145"/>
  <c r="H12" i="145" s="1"/>
  <c r="D14" i="133"/>
  <c r="H14" i="133" s="1"/>
  <c r="D12" i="133"/>
  <c r="H12" i="133" s="1"/>
  <c r="H18" i="145" l="1"/>
  <c r="E19" i="149" s="1"/>
  <c r="B165" i="134"/>
  <c r="H16" i="133"/>
  <c r="E21" i="2" s="1"/>
  <c r="D12" i="142" l="1"/>
  <c r="H12" i="142" s="1"/>
  <c r="B118" i="139"/>
  <c r="B169" i="134"/>
  <c r="B170" i="134" s="1"/>
  <c r="B171" i="134" s="1"/>
  <c r="B172" i="134" s="1"/>
  <c r="B173" i="134" s="1"/>
  <c r="B174" i="134" s="1"/>
  <c r="B175" i="134" s="1"/>
  <c r="B176" i="134" s="1"/>
  <c r="B177" i="134" s="1"/>
  <c r="B178" i="134" s="1"/>
  <c r="B179" i="134" s="1"/>
  <c r="D18" i="134" l="1"/>
  <c r="H18" i="134" s="1"/>
  <c r="H20" i="134" s="1"/>
  <c r="E7" i="150" s="1"/>
  <c r="E11" i="150" l="1"/>
  <c r="E23" i="2" s="1"/>
  <c r="H14" i="142"/>
  <c r="E13" i="149" s="1"/>
  <c r="B131" i="139" l="1"/>
  <c r="D16" i="139" s="1"/>
  <c r="H16" i="139" s="1"/>
  <c r="D14" i="139" l="1"/>
  <c r="H14" i="139" s="1"/>
  <c r="H18" i="139" l="1"/>
  <c r="E7" i="149" s="1"/>
  <c r="E23" i="149" s="1"/>
  <c r="E29" i="2" s="1"/>
  <c r="B17" i="2" l="1"/>
  <c r="G61" i="131"/>
  <c r="H53" i="131"/>
  <c r="H52" i="131"/>
  <c r="B52" i="131"/>
  <c r="G48" i="131"/>
  <c r="H46" i="131"/>
  <c r="H45" i="131"/>
  <c r="H48" i="131" s="1"/>
  <c r="B45" i="131"/>
  <c r="G41" i="131"/>
  <c r="H37" i="131"/>
  <c r="H35" i="131"/>
  <c r="H34" i="131"/>
  <c r="H32" i="131"/>
  <c r="H31" i="131"/>
  <c r="B31" i="131"/>
  <c r="G27" i="131"/>
  <c r="H25" i="131"/>
  <c r="H22" i="131"/>
  <c r="B22" i="131"/>
  <c r="B24" i="131" s="1"/>
  <c r="D6" i="131"/>
  <c r="C1" i="131"/>
  <c r="B4" i="131" s="1"/>
  <c r="B15" i="2"/>
  <c r="B13" i="2"/>
  <c r="H92" i="130"/>
  <c r="H91" i="130"/>
  <c r="H81" i="130"/>
  <c r="H80" i="130"/>
  <c r="H78" i="130"/>
  <c r="H77" i="130"/>
  <c r="H76" i="130"/>
  <c r="H75" i="130"/>
  <c r="H73" i="130"/>
  <c r="H72" i="130"/>
  <c r="H71" i="130"/>
  <c r="H70" i="130"/>
  <c r="H69" i="130"/>
  <c r="H85" i="130"/>
  <c r="H84" i="130"/>
  <c r="H83" i="130"/>
  <c r="H82" i="130"/>
  <c r="H68" i="130"/>
  <c r="H66" i="130"/>
  <c r="H65" i="130"/>
  <c r="H64" i="130"/>
  <c r="H62" i="130"/>
  <c r="H61" i="130"/>
  <c r="H60" i="130"/>
  <c r="H59" i="130"/>
  <c r="H58" i="130"/>
  <c r="H57" i="130"/>
  <c r="H44" i="130"/>
  <c r="H41" i="130"/>
  <c r="G103" i="130"/>
  <c r="H101" i="130"/>
  <c r="H100" i="130"/>
  <c r="H99" i="130"/>
  <c r="H98" i="130"/>
  <c r="B98" i="130"/>
  <c r="G94" i="130"/>
  <c r="B91" i="130"/>
  <c r="G87" i="130"/>
  <c r="H56" i="130"/>
  <c r="B56" i="130"/>
  <c r="B57" i="130" s="1"/>
  <c r="G52" i="130"/>
  <c r="H50" i="130"/>
  <c r="B50" i="130"/>
  <c r="G46" i="130"/>
  <c r="H43" i="130"/>
  <c r="H42" i="130"/>
  <c r="H39" i="130"/>
  <c r="H38" i="130"/>
  <c r="H36" i="130"/>
  <c r="H35" i="130"/>
  <c r="H34" i="130"/>
  <c r="B34" i="130"/>
  <c r="B35" i="130" s="1"/>
  <c r="G30" i="130"/>
  <c r="H28" i="130"/>
  <c r="H26" i="130"/>
  <c r="B26" i="130"/>
  <c r="D6" i="130"/>
  <c r="C1" i="130"/>
  <c r="G18" i="130" s="1"/>
  <c r="H118" i="129"/>
  <c r="H108" i="129"/>
  <c r="H107" i="129"/>
  <c r="H106" i="129"/>
  <c r="H105" i="129"/>
  <c r="H104" i="129"/>
  <c r="H103" i="129"/>
  <c r="H96" i="129"/>
  <c r="H94" i="129"/>
  <c r="H93" i="129"/>
  <c r="H92" i="129"/>
  <c r="H91" i="129"/>
  <c r="H90" i="129"/>
  <c r="H88" i="129"/>
  <c r="H87" i="129"/>
  <c r="H86" i="129"/>
  <c r="H85" i="129"/>
  <c r="H84" i="129"/>
  <c r="H83" i="129"/>
  <c r="H82" i="129"/>
  <c r="H80" i="129"/>
  <c r="H79" i="129"/>
  <c r="H78" i="129"/>
  <c r="H77" i="129"/>
  <c r="H76" i="129"/>
  <c r="H75" i="129"/>
  <c r="H74" i="129"/>
  <c r="H72" i="129"/>
  <c r="H71" i="129"/>
  <c r="H69" i="129"/>
  <c r="H68" i="129"/>
  <c r="H67" i="129"/>
  <c r="H66" i="129"/>
  <c r="H65" i="129"/>
  <c r="H64" i="129"/>
  <c r="H63" i="129"/>
  <c r="H62" i="129"/>
  <c r="H61" i="129"/>
  <c r="H60" i="129"/>
  <c r="H59" i="129"/>
  <c r="H58" i="129"/>
  <c r="H57" i="129"/>
  <c r="H46" i="129"/>
  <c r="H44" i="129"/>
  <c r="H43" i="129"/>
  <c r="H28" i="129"/>
  <c r="G129" i="129"/>
  <c r="H127" i="129"/>
  <c r="H126" i="129"/>
  <c r="H124" i="129"/>
  <c r="B124" i="129"/>
  <c r="G120" i="129"/>
  <c r="H116" i="129"/>
  <c r="H114" i="129"/>
  <c r="H120" i="129" s="1"/>
  <c r="B114" i="129"/>
  <c r="B116" i="129" s="1"/>
  <c r="G110" i="129"/>
  <c r="H102" i="129"/>
  <c r="B102" i="129"/>
  <c r="G98" i="129"/>
  <c r="H56" i="129"/>
  <c r="H55" i="129"/>
  <c r="B55" i="129"/>
  <c r="G51" i="129"/>
  <c r="H49" i="129"/>
  <c r="H48" i="129"/>
  <c r="H41" i="129"/>
  <c r="H40" i="129"/>
  <c r="H38" i="129"/>
  <c r="H37" i="129"/>
  <c r="H36" i="129"/>
  <c r="B36" i="129"/>
  <c r="B37" i="129" s="1"/>
  <c r="G32" i="129"/>
  <c r="H30" i="129"/>
  <c r="H29" i="129"/>
  <c r="H26" i="129"/>
  <c r="B26" i="129"/>
  <c r="B28" i="129" s="1"/>
  <c r="D6" i="129"/>
  <c r="C1" i="129"/>
  <c r="B4" i="129" s="1"/>
  <c r="B11" i="2"/>
  <c r="H63" i="128"/>
  <c r="H62" i="128"/>
  <c r="H58" i="128"/>
  <c r="H53" i="128"/>
  <c r="H38" i="128"/>
  <c r="G92" i="128"/>
  <c r="H90" i="128"/>
  <c r="H89" i="128"/>
  <c r="H88" i="128"/>
  <c r="H86" i="128"/>
  <c r="H85" i="128"/>
  <c r="H84" i="128"/>
  <c r="H83" i="128"/>
  <c r="H82" i="128"/>
  <c r="H80" i="128"/>
  <c r="H79" i="128"/>
  <c r="H78" i="128"/>
  <c r="H77" i="128"/>
  <c r="B77" i="128"/>
  <c r="G73" i="128"/>
  <c r="H71" i="128"/>
  <c r="H69" i="128"/>
  <c r="B69" i="128"/>
  <c r="G65" i="128"/>
  <c r="H60" i="128"/>
  <c r="H57" i="128"/>
  <c r="H55" i="128"/>
  <c r="H54" i="128"/>
  <c r="H51" i="128"/>
  <c r="H50" i="128"/>
  <c r="B50" i="128"/>
  <c r="G46" i="128"/>
  <c r="H44" i="128"/>
  <c r="H43" i="128"/>
  <c r="H42" i="128"/>
  <c r="H40" i="128"/>
  <c r="H36" i="128"/>
  <c r="H35" i="128"/>
  <c r="H34" i="128"/>
  <c r="H33" i="128"/>
  <c r="H32" i="128"/>
  <c r="H31" i="128"/>
  <c r="B31" i="128"/>
  <c r="B32" i="128" s="1"/>
  <c r="G27" i="128"/>
  <c r="H25" i="128"/>
  <c r="H24" i="128"/>
  <c r="B24" i="128"/>
  <c r="D6" i="128"/>
  <c r="C1" i="128"/>
  <c r="B4" i="128" s="1"/>
  <c r="H121" i="127"/>
  <c r="H120" i="127"/>
  <c r="H119" i="127"/>
  <c r="H118" i="127"/>
  <c r="H105" i="127"/>
  <c r="H83" i="127"/>
  <c r="H74" i="127"/>
  <c r="H57" i="127"/>
  <c r="H53" i="127"/>
  <c r="H48" i="127"/>
  <c r="B9" i="2"/>
  <c r="G123" i="127"/>
  <c r="H116" i="127"/>
  <c r="H114" i="127"/>
  <c r="H113" i="127"/>
  <c r="H112" i="127"/>
  <c r="H111" i="127"/>
  <c r="H110" i="127"/>
  <c r="H109" i="127"/>
  <c r="H108" i="127"/>
  <c r="H107" i="127"/>
  <c r="H106" i="127"/>
  <c r="H104" i="127"/>
  <c r="H103" i="127"/>
  <c r="H102" i="127"/>
  <c r="H100" i="127"/>
  <c r="H99" i="127"/>
  <c r="H98" i="127"/>
  <c r="H97" i="127"/>
  <c r="H96" i="127"/>
  <c r="H95" i="127"/>
  <c r="B89" i="127"/>
  <c r="G85" i="127"/>
  <c r="H81" i="127"/>
  <c r="H80" i="127"/>
  <c r="B80" i="127"/>
  <c r="G76" i="127"/>
  <c r="H73" i="127"/>
  <c r="H72" i="127"/>
  <c r="H70" i="127"/>
  <c r="H68" i="127"/>
  <c r="H67" i="127"/>
  <c r="H65" i="127"/>
  <c r="H64" i="127"/>
  <c r="H63" i="127"/>
  <c r="B63" i="127"/>
  <c r="G59" i="127"/>
  <c r="H56" i="127"/>
  <c r="H54" i="127"/>
  <c r="H51" i="127"/>
  <c r="H50" i="127"/>
  <c r="H46" i="127"/>
  <c r="H44" i="127"/>
  <c r="H43" i="127"/>
  <c r="H42" i="127"/>
  <c r="H41" i="127"/>
  <c r="H40" i="127"/>
  <c r="H39" i="127"/>
  <c r="H38" i="127"/>
  <c r="B38" i="127"/>
  <c r="B39" i="127" s="1"/>
  <c r="G34" i="127"/>
  <c r="H32" i="127"/>
  <c r="H31" i="127"/>
  <c r="H30" i="127"/>
  <c r="H29" i="127"/>
  <c r="H28" i="127"/>
  <c r="H27" i="127"/>
  <c r="H25" i="127"/>
  <c r="H24" i="127"/>
  <c r="B24" i="127"/>
  <c r="D6" i="127"/>
  <c r="C1" i="127"/>
  <c r="B4" i="127" s="1"/>
  <c r="H157" i="72"/>
  <c r="H156" i="72"/>
  <c r="H155" i="72"/>
  <c r="H153" i="72"/>
  <c r="H151" i="72"/>
  <c r="H150" i="72"/>
  <c r="H149" i="72"/>
  <c r="H148" i="72"/>
  <c r="H147" i="72"/>
  <c r="H146" i="72"/>
  <c r="H145" i="72"/>
  <c r="H144" i="72"/>
  <c r="H143" i="72"/>
  <c r="H142" i="72"/>
  <c r="H141" i="72"/>
  <c r="H139" i="72"/>
  <c r="H138" i="72"/>
  <c r="H137" i="72"/>
  <c r="H136" i="72"/>
  <c r="H135" i="72"/>
  <c r="H134" i="72"/>
  <c r="H133" i="72"/>
  <c r="H132" i="72"/>
  <c r="H131" i="72"/>
  <c r="H130" i="72"/>
  <c r="H129" i="72"/>
  <c r="H128" i="72"/>
  <c r="H127" i="72"/>
  <c r="H126" i="72"/>
  <c r="H159" i="72"/>
  <c r="H158" i="72"/>
  <c r="H125" i="72"/>
  <c r="H104" i="72"/>
  <c r="H94" i="72"/>
  <c r="H90" i="72"/>
  <c r="H88" i="72"/>
  <c r="H82" i="72"/>
  <c r="H70" i="72"/>
  <c r="H64" i="72"/>
  <c r="H62" i="72"/>
  <c r="H30" i="72"/>
  <c r="H27" i="128" l="1"/>
  <c r="H46" i="128"/>
  <c r="H65" i="128"/>
  <c r="H73" i="128"/>
  <c r="H92" i="128"/>
  <c r="H32" i="129"/>
  <c r="H61" i="131"/>
  <c r="H30" i="130"/>
  <c r="H46" i="130"/>
  <c r="H87" i="130"/>
  <c r="H103" i="130"/>
  <c r="H94" i="130"/>
  <c r="H51" i="129"/>
  <c r="H129" i="129"/>
  <c r="H98" i="129"/>
  <c r="H110" i="129"/>
  <c r="H34" i="127"/>
  <c r="H59" i="127"/>
  <c r="H85" i="127"/>
  <c r="H123" i="127"/>
  <c r="H76" i="127"/>
  <c r="H41" i="131"/>
  <c r="B25" i="128"/>
  <c r="B25" i="127"/>
  <c r="B27" i="127" s="1"/>
  <c r="B28" i="127" s="1"/>
  <c r="B32" i="131"/>
  <c r="H27" i="131"/>
  <c r="H6" i="131" s="1"/>
  <c r="C17" i="2"/>
  <c r="B25" i="131"/>
  <c r="B46" i="131"/>
  <c r="B53" i="131"/>
  <c r="B55" i="131" s="1"/>
  <c r="G14" i="131"/>
  <c r="C15" i="2"/>
  <c r="C13" i="2"/>
  <c r="B92" i="130"/>
  <c r="B58" i="130"/>
  <c r="H6" i="130"/>
  <c r="H52" i="130"/>
  <c r="B4" i="130"/>
  <c r="B28" i="130"/>
  <c r="B36" i="130"/>
  <c r="B99" i="130"/>
  <c r="B100" i="130" s="1"/>
  <c r="B118" i="129"/>
  <c r="B103" i="129"/>
  <c r="B104" i="129" s="1"/>
  <c r="B105" i="129" s="1"/>
  <c r="H6" i="129"/>
  <c r="G18" i="129"/>
  <c r="B29" i="129"/>
  <c r="B38" i="129"/>
  <c r="B56" i="129"/>
  <c r="C11" i="2"/>
  <c r="B33" i="128"/>
  <c r="B34" i="128" s="1"/>
  <c r="H6" i="128"/>
  <c r="G16" i="128"/>
  <c r="B51" i="128"/>
  <c r="B71" i="128"/>
  <c r="B78" i="128"/>
  <c r="B79" i="128" s="1"/>
  <c r="H6" i="127"/>
  <c r="C9" i="2"/>
  <c r="B81" i="127"/>
  <c r="B83" i="127" s="1"/>
  <c r="B90" i="127"/>
  <c r="B91" i="127" s="1"/>
  <c r="G16" i="127"/>
  <c r="B40" i="127"/>
  <c r="B64" i="127"/>
  <c r="B65" i="127" s="1"/>
  <c r="B67" i="127" s="1"/>
  <c r="B57" i="131" l="1"/>
  <c r="B59" i="131" s="1"/>
  <c r="B34" i="131"/>
  <c r="B35" i="131" s="1"/>
  <c r="B59" i="130"/>
  <c r="B101" i="130"/>
  <c r="B38" i="130"/>
  <c r="B106" i="129"/>
  <c r="B107" i="129" s="1"/>
  <c r="B108" i="129" s="1"/>
  <c r="B57" i="129"/>
  <c r="B126" i="129"/>
  <c r="B30" i="129"/>
  <c r="B53" i="128"/>
  <c r="B80" i="128"/>
  <c r="B35" i="128"/>
  <c r="B36" i="128" s="1"/>
  <c r="B41" i="127"/>
  <c r="B42" i="127" s="1"/>
  <c r="B68" i="127"/>
  <c r="B29" i="127"/>
  <c r="B30" i="127" s="1"/>
  <c r="B92" i="127"/>
  <c r="B60" i="130" l="1"/>
  <c r="B39" i="130"/>
  <c r="B41" i="130" s="1"/>
  <c r="B58" i="129"/>
  <c r="B40" i="129"/>
  <c r="B127" i="129"/>
  <c r="B38" i="128"/>
  <c r="B82" i="128"/>
  <c r="B54" i="128"/>
  <c r="B70" i="127"/>
  <c r="B72" i="127" s="1"/>
  <c r="B73" i="127" s="1"/>
  <c r="B74" i="127" s="1"/>
  <c r="B93" i="127"/>
  <c r="B43" i="127"/>
  <c r="B31" i="127"/>
  <c r="B37" i="131" l="1"/>
  <c r="B39" i="131" s="1"/>
  <c r="B61" i="130"/>
  <c r="B59" i="129"/>
  <c r="B41" i="129"/>
  <c r="B43" i="129" s="1"/>
  <c r="B83" i="128"/>
  <c r="B84" i="128" s="1"/>
  <c r="B40" i="128"/>
  <c r="B42" i="128" s="1"/>
  <c r="B55" i="128"/>
  <c r="B32" i="127"/>
  <c r="B44" i="127"/>
  <c r="B94" i="127"/>
  <c r="B62" i="130" l="1"/>
  <c r="B42" i="130"/>
  <c r="B60" i="129"/>
  <c r="B44" i="129"/>
  <c r="B46" i="129" s="1"/>
  <c r="B85" i="128"/>
  <c r="B86" i="128" s="1"/>
  <c r="B43" i="128"/>
  <c r="B44" i="128" s="1"/>
  <c r="B95" i="127"/>
  <c r="B46" i="127"/>
  <c r="B64" i="130" l="1"/>
  <c r="B43" i="130"/>
  <c r="B44" i="130" s="1"/>
  <c r="B61" i="129"/>
  <c r="B88" i="128"/>
  <c r="B57" i="128"/>
  <c r="B96" i="127"/>
  <c r="B97" i="127" s="1"/>
  <c r="B98" i="127" s="1"/>
  <c r="B99" i="127" s="1"/>
  <c r="B100" i="127" s="1"/>
  <c r="B102" i="127" s="1"/>
  <c r="B103" i="127" s="1"/>
  <c r="B104" i="127" s="1"/>
  <c r="B48" i="127"/>
  <c r="B50" i="127" s="1"/>
  <c r="B51" i="127" s="1"/>
  <c r="D8" i="127"/>
  <c r="H8" i="127" s="1"/>
  <c r="B65" i="130" l="1"/>
  <c r="B62" i="129"/>
  <c r="B63" i="129" s="1"/>
  <c r="B58" i="128"/>
  <c r="B60" i="128" s="1"/>
  <c r="B62" i="128" s="1"/>
  <c r="B63" i="128" s="1"/>
  <c r="B89" i="128"/>
  <c r="B90" i="128" s="1"/>
  <c r="D14" i="128" s="1"/>
  <c r="H14" i="128" s="1"/>
  <c r="B105" i="127"/>
  <c r="B53" i="127"/>
  <c r="B54" i="127" s="1"/>
  <c r="D12" i="131" l="1"/>
  <c r="H12" i="131" s="1"/>
  <c r="D10" i="131"/>
  <c r="H10" i="131" s="1"/>
  <c r="D8" i="131"/>
  <c r="H8" i="131" s="1"/>
  <c r="B66" i="130"/>
  <c r="B64" i="129"/>
  <c r="B65" i="129" s="1"/>
  <c r="B48" i="129"/>
  <c r="B49" i="129" s="1"/>
  <c r="D8" i="128"/>
  <c r="H8" i="128" s="1"/>
  <c r="B106" i="127"/>
  <c r="B107" i="127" s="1"/>
  <c r="B108" i="127" s="1"/>
  <c r="B109" i="127" s="1"/>
  <c r="B110" i="127" s="1"/>
  <c r="B111" i="127" s="1"/>
  <c r="B112" i="127" s="1"/>
  <c r="B56" i="127"/>
  <c r="B57" i="127" s="1"/>
  <c r="D12" i="127" s="1"/>
  <c r="H12" i="127" s="1"/>
  <c r="B68" i="130" l="1"/>
  <c r="D10" i="130"/>
  <c r="H10" i="130" s="1"/>
  <c r="D8" i="130"/>
  <c r="H8" i="130" s="1"/>
  <c r="D12" i="130"/>
  <c r="H12" i="130" s="1"/>
  <c r="B66" i="129"/>
  <c r="B67" i="129" s="1"/>
  <c r="B68" i="129" s="1"/>
  <c r="B69" i="129" s="1"/>
  <c r="B71" i="129" s="1"/>
  <c r="B72" i="129" s="1"/>
  <c r="B74" i="129" s="1"/>
  <c r="B75" i="129" s="1"/>
  <c r="B76" i="129" s="1"/>
  <c r="B77" i="129" s="1"/>
  <c r="B78" i="129" s="1"/>
  <c r="B79" i="129" s="1"/>
  <c r="B80" i="129" s="1"/>
  <c r="D12" i="128"/>
  <c r="H12" i="128" s="1"/>
  <c r="D10" i="128"/>
  <c r="H10" i="128" s="1"/>
  <c r="B113" i="127"/>
  <c r="B114" i="127" s="1"/>
  <c r="B116" i="127" s="1"/>
  <c r="B118" i="127" s="1"/>
  <c r="B119" i="127" s="1"/>
  <c r="B120" i="127" s="1"/>
  <c r="B121" i="127" s="1"/>
  <c r="D14" i="127"/>
  <c r="H14" i="127" s="1"/>
  <c r="D10" i="127"/>
  <c r="H10" i="127" s="1"/>
  <c r="H16" i="127" l="1"/>
  <c r="E9" i="2" s="1"/>
  <c r="B69" i="130"/>
  <c r="B82" i="129"/>
  <c r="B83" i="129" s="1"/>
  <c r="B84" i="129" s="1"/>
  <c r="B85" i="129" s="1"/>
  <c r="B86" i="129" s="1"/>
  <c r="B87" i="129" s="1"/>
  <c r="B88" i="129" s="1"/>
  <c r="B90" i="129" s="1"/>
  <c r="B91" i="129" s="1"/>
  <c r="D8" i="129"/>
  <c r="H8" i="129" s="1"/>
  <c r="D10" i="129"/>
  <c r="H10" i="129" s="1"/>
  <c r="B70" i="130" l="1"/>
  <c r="B92" i="129"/>
  <c r="B71" i="130" l="1"/>
  <c r="B93" i="129"/>
  <c r="B72" i="130" l="1"/>
  <c r="B94" i="129"/>
  <c r="H16" i="128"/>
  <c r="E11" i="2" s="1"/>
  <c r="H14" i="131" l="1"/>
  <c r="E17" i="2" s="1"/>
  <c r="B73" i="130"/>
  <c r="B96" i="129"/>
  <c r="D12" i="129"/>
  <c r="H12" i="129" s="1"/>
  <c r="B75" i="130" l="1"/>
  <c r="D14" i="129"/>
  <c r="H14" i="129" s="1"/>
  <c r="D16" i="129"/>
  <c r="H16" i="129" s="1"/>
  <c r="B76" i="130" l="1"/>
  <c r="B77" i="130" s="1"/>
  <c r="B78" i="130" s="1"/>
  <c r="B80" i="130" s="1"/>
  <c r="B81" i="130" s="1"/>
  <c r="B82" i="130" s="1"/>
  <c r="B83" i="130" s="1"/>
  <c r="B84" i="130" s="1"/>
  <c r="B85" i="130" s="1"/>
  <c r="H18" i="129"/>
  <c r="E13" i="2" s="1"/>
  <c r="D16" i="130" l="1"/>
  <c r="H16" i="130" s="1"/>
  <c r="D14" i="130"/>
  <c r="H14" i="130" s="1"/>
  <c r="H18" i="130" l="1"/>
  <c r="E15" i="2" s="1"/>
  <c r="H124" i="72" l="1"/>
  <c r="H161" i="72" s="1"/>
  <c r="H102" i="72"/>
  <c r="H101" i="72"/>
  <c r="H100" i="72"/>
  <c r="H93" i="72"/>
  <c r="H91" i="72"/>
  <c r="H87" i="72"/>
  <c r="H84" i="72"/>
  <c r="H83" i="72"/>
  <c r="H81" i="72"/>
  <c r="H79" i="72"/>
  <c r="H78" i="72"/>
  <c r="H77" i="72"/>
  <c r="H71" i="72"/>
  <c r="H68" i="72"/>
  <c r="H67" i="72"/>
  <c r="H66" i="72"/>
  <c r="H63" i="72"/>
  <c r="H61" i="72"/>
  <c r="H59" i="72"/>
  <c r="H58" i="72"/>
  <c r="H56" i="72"/>
  <c r="H55" i="72"/>
  <c r="H54" i="72"/>
  <c r="H53" i="72"/>
  <c r="H52" i="72"/>
  <c r="H51" i="72"/>
  <c r="H50" i="72"/>
  <c r="H44" i="72"/>
  <c r="H43" i="72"/>
  <c r="H42" i="72"/>
  <c r="H41" i="72"/>
  <c r="H40" i="72"/>
  <c r="H39" i="72"/>
  <c r="H38" i="72"/>
  <c r="H37" i="72"/>
  <c r="H36" i="72"/>
  <c r="H35" i="72"/>
  <c r="H34" i="72"/>
  <c r="H33" i="72"/>
  <c r="H32" i="72"/>
  <c r="H31" i="72"/>
  <c r="H29" i="72"/>
  <c r="H27" i="72"/>
  <c r="H96" i="72" l="1"/>
  <c r="H73" i="72"/>
  <c r="H106" i="72"/>
  <c r="H26" i="72"/>
  <c r="H46" i="72" s="1"/>
  <c r="B124" i="72" l="1"/>
  <c r="G161" i="72"/>
  <c r="B125" i="72" l="1"/>
  <c r="B126" i="72" s="1"/>
  <c r="B127" i="72" l="1"/>
  <c r="B128" i="72" l="1"/>
  <c r="B129" i="72" l="1"/>
  <c r="B130" i="72" s="1"/>
  <c r="B131" i="72" s="1"/>
  <c r="B132" i="72" s="1"/>
  <c r="B133" i="72" l="1"/>
  <c r="B134" i="72" s="1"/>
  <c r="B135" i="72" s="1"/>
  <c r="B136" i="72" s="1"/>
  <c r="B137" i="72" s="1"/>
  <c r="B138" i="72" s="1"/>
  <c r="B139" i="72" s="1"/>
  <c r="B141" i="72" s="1"/>
  <c r="B142" i="72" s="1"/>
  <c r="B143" i="72" s="1"/>
  <c r="B144" i="72" l="1"/>
  <c r="B145" i="72" s="1"/>
  <c r="B146" i="72" s="1"/>
  <c r="B147" i="72" s="1"/>
  <c r="B148" i="72" s="1"/>
  <c r="B149" i="72" s="1"/>
  <c r="B150" i="72" s="1"/>
  <c r="B151" i="72" s="1"/>
  <c r="B153" i="72" s="1"/>
  <c r="B155" i="72" s="1"/>
  <c r="B156" i="72" s="1"/>
  <c r="B157" i="72" s="1"/>
  <c r="B158" i="72" l="1"/>
  <c r="B159" i="72" s="1"/>
  <c r="B7" i="2" l="1"/>
  <c r="B26" i="72" l="1"/>
  <c r="B27" i="72" l="1"/>
  <c r="G120" i="72"/>
  <c r="B110" i="72"/>
  <c r="G106" i="72"/>
  <c r="B100" i="72"/>
  <c r="G96" i="72"/>
  <c r="B77" i="72"/>
  <c r="G73" i="72"/>
  <c r="B50" i="72"/>
  <c r="G46" i="72"/>
  <c r="D6" i="72"/>
  <c r="C1" i="72"/>
  <c r="C7" i="2" l="1"/>
  <c r="B29" i="72"/>
  <c r="B30" i="72" s="1"/>
  <c r="B101" i="72"/>
  <c r="B78" i="72"/>
  <c r="B79" i="72" s="1"/>
  <c r="B112" i="72"/>
  <c r="H6" i="72"/>
  <c r="B4" i="72"/>
  <c r="G18" i="72"/>
  <c r="B51" i="72"/>
  <c r="B52" i="72" s="1"/>
  <c r="B113" i="72" l="1"/>
  <c r="B115" i="72" s="1"/>
  <c r="B31" i="72"/>
  <c r="B102" i="72"/>
  <c r="B104" i="72" s="1"/>
  <c r="B53" i="72"/>
  <c r="B32" i="72" l="1"/>
  <c r="B81" i="72"/>
  <c r="B54" i="72"/>
  <c r="B82" i="72" l="1"/>
  <c r="B33" i="72"/>
  <c r="B34" i="72" s="1"/>
  <c r="B55" i="72"/>
  <c r="B83" i="72" l="1"/>
  <c r="B84" i="72" s="1"/>
  <c r="B35" i="72"/>
  <c r="B36" i="72" s="1"/>
  <c r="B37" i="72" s="1"/>
  <c r="B38" i="72" s="1"/>
  <c r="B39" i="72" s="1"/>
  <c r="B40" i="72" s="1"/>
  <c r="B41" i="72" s="1"/>
  <c r="B42" i="72" s="1"/>
  <c r="B43" i="72" s="1"/>
  <c r="B44" i="72" s="1"/>
  <c r="B56" i="72"/>
  <c r="B58" i="72" s="1"/>
  <c r="B59" i="72" s="1"/>
  <c r="B61" i="72" s="1"/>
  <c r="B62" i="72" s="1"/>
  <c r="B116" i="72"/>
  <c r="B85" i="72" l="1"/>
  <c r="B87" i="72" s="1"/>
  <c r="B63" i="72"/>
  <c r="B118" i="72"/>
  <c r="B64" i="72" l="1"/>
  <c r="B66" i="72" s="1"/>
  <c r="B67" i="72" s="1"/>
  <c r="B68" i="72" s="1"/>
  <c r="B88" i="72" l="1"/>
  <c r="B90" i="72" s="1"/>
  <c r="B70" i="72"/>
  <c r="B71" i="72" s="1"/>
  <c r="D10" i="72" s="1"/>
  <c r="H10" i="72" s="1"/>
  <c r="D8" i="72"/>
  <c r="H8" i="72" s="1"/>
  <c r="B91" i="72" l="1"/>
  <c r="B93" i="72" s="1"/>
  <c r="B94" i="72" s="1"/>
  <c r="D12" i="72"/>
  <c r="H12" i="72" s="1"/>
  <c r="D16" i="72" l="1"/>
  <c r="H16" i="72" s="1"/>
  <c r="D14" i="72" l="1"/>
  <c r="H14" i="72" s="1"/>
  <c r="H18" i="72" l="1"/>
  <c r="E7" i="2" s="1"/>
  <c r="D8" i="151"/>
  <c r="H8" i="151" s="1"/>
  <c r="H10" i="151" s="1"/>
  <c r="E35" i="2" s="1"/>
  <c r="E37" i="2" l="1"/>
  <c r="E39" i="2" s="1"/>
  <c r="E41" i="2" s="1"/>
  <c r="E43" i="2" l="1"/>
  <c r="E45" i="2" s="1"/>
  <c r="B28" i="151"/>
  <c r="B29" i="151" s="1"/>
  <c r="B30" i="151" l="1"/>
  <c r="B31" i="151" s="1"/>
</calcChain>
</file>

<file path=xl/sharedStrings.xml><?xml version="1.0" encoding="utf-8"?>
<sst xmlns="http://schemas.openxmlformats.org/spreadsheetml/2006/main" count="4250" uniqueCount="1538">
  <si>
    <t>Nivo</t>
  </si>
  <si>
    <t>Normativ</t>
  </si>
  <si>
    <t>Opis dela</t>
  </si>
  <si>
    <t>Enota</t>
  </si>
  <si>
    <t>Količina</t>
  </si>
  <si>
    <t>Cena / enoto</t>
  </si>
  <si>
    <t>Vrednost</t>
  </si>
  <si>
    <t>ODVODNJAVANJE</t>
  </si>
  <si>
    <t>TUJE STORITVE</t>
  </si>
  <si>
    <t>SKUPNA REKAPITULACIJA</t>
  </si>
  <si>
    <t>SKUPAJ EUR</t>
  </si>
  <si>
    <t>SKUPAJ EUR Z DDV</t>
  </si>
  <si>
    <t>Vrednosti so v EUR!</t>
  </si>
  <si>
    <t>Vrednosti so v EUR brez DDV!</t>
  </si>
  <si>
    <t>OPOMBE</t>
  </si>
  <si>
    <t>Opomba 1:</t>
  </si>
  <si>
    <t>Ponudnik sestavi ponudbeni predračun tako, da vnese cene na enoto v EUR brez DDV v stolpec »Cena/enoto« za vse navedene postavke. Vnos cen je omejen na dve decimalni mesti. Vse ostale celice so zaklenjene in morajo ostati nespremenjene.</t>
  </si>
  <si>
    <t>Opomba 2:</t>
  </si>
  <si>
    <t>Opomba 3:</t>
  </si>
  <si>
    <t>V primeru odkritja in odprave računskih napak se temu ustrezno spremeni tudi nominalna vrednost nepredvidenih del, ki je izražena v odstotku (enota mere je odstotek) od skupne vrednosti vseh ostalih postavk brez DDV.</t>
  </si>
  <si>
    <t>Opomba 4:</t>
  </si>
  <si>
    <t>GRADBENI IN POSEBNI ODPADKI: Izvajalec za vse produkte rušitvenih del in izkope ter odstranitve posebnih odpadkov sam priskrbi potrebno deponijo in plača vse spremljajoče stroške. Z vsemi odpadki je potrebno ravnati v skladu z načrtom rušitvenih del in elaboratom ravnanja z gradbenimi odpadki ter Uredbo o odpadkih, ki nastanejo pri gradbenih delih.</t>
  </si>
  <si>
    <t>SKUPAJ Z NEPREDVIDENIMI DELI</t>
  </si>
  <si>
    <t>Ponudnik mora vpisati svoje ponudbene cene brez DDV v vse postavke ponudbenega predračuna. Postavka brez označene cene ne bo plačana, naročnik pa bo smatral, da je upoštevana v okviru ostalih izpolnjenih pozicij.</t>
  </si>
  <si>
    <t>Na zavihku "Rekapitaulacija" program sam doda 10% za nepredvidena dela. Obračun nepredvidenih del je po dejanskih stroških</t>
  </si>
  <si>
    <t>Opomba 5:</t>
  </si>
  <si>
    <t>V ENOTNIH CENAH MORAJO  BITI ZAJETI STROŠKI:</t>
  </si>
  <si>
    <t xml:space="preserve">Vse ostale površine, ki jih bo izvajalec potreboval za gradnjo in za organizacijo gradbišč, si bo moral priskbeti sam na svoje stroške.   </t>
  </si>
  <si>
    <t>Izvajalec je dolžan izvesti vsa dela kvalitetno, v skladu s predpisi, projektom, tehničnimi pogoji in v skladu z dobro gradbeno prakso.</t>
  </si>
  <si>
    <t>Izvajalec mora v enotnih cenah upoštevati naslednje stroške, v kolikor le-ti niso upoštevani v posebnih postavkah:</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</si>
  <si>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</si>
  <si>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</si>
  <si>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</si>
  <si>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</si>
  <si>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</si>
  <si>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vsi stroški za zagotavljanje varnosti in zdravja pri delu, zlasti stroške za vsa dela, ki izhajajo iz zahtev Varnostnega načrta</t>
  </si>
  <si>
    <t>- stroški odvoda meteorne vode iz gradbene jame in vode, ki se izceja iz bočnih strani izkopa, če je potrebno</t>
  </si>
  <si>
    <t xml:space="preserve">- vsa črpanja vode in ureditev  začasnega odvodnajvanja  z črpanjem obstoječe kanalizacije </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</si>
  <si>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</si>
  <si>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</si>
  <si>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</si>
  <si>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</si>
  <si>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3.</t>
  </si>
  <si>
    <t>I.</t>
  </si>
  <si>
    <t>1.</t>
  </si>
  <si>
    <t>2.</t>
  </si>
  <si>
    <t>4.</t>
  </si>
  <si>
    <t>5.</t>
  </si>
  <si>
    <t>II.</t>
  </si>
  <si>
    <t>Pri zemeljskih delih je uporabljena kategorizacija v skladu z Dopolnili splošnih in tehničnih pogojev IV. knjiga (2001).</t>
  </si>
  <si>
    <t xml:space="preserve"> V postavkah kjer zemeljska dela niso posebej zavedena so le ta zajeta v sklopu osnovnih postavk za zemeljska dela.</t>
  </si>
  <si>
    <t>- vse stroške za pridobitev začasnih površin za gradnjo izven delovnega pasu (soglasja, odškodnine, itd.);</t>
  </si>
  <si>
    <t>Vsi izkopi, prevozi in zasipi se obračunavajo v raščenem stanju oziroma vgrajenem.</t>
  </si>
  <si>
    <t>Izvajalec mora tekom gradnje zagotoviti dostope do okoliških stanovanjskih objektov.</t>
  </si>
  <si>
    <t>6.</t>
  </si>
  <si>
    <t>7.</t>
  </si>
  <si>
    <t>OPREMA CEST</t>
  </si>
  <si>
    <t>PREDDELA</t>
  </si>
  <si>
    <t>GRADBENA IN OBRTNIŠKA DELA</t>
  </si>
  <si>
    <t>ZEMELJSKA DELA</t>
  </si>
  <si>
    <t>ocena</t>
  </si>
  <si>
    <t xml:space="preserve">Izdelave izpolnjenih obrazcev za vnos podatkov v naročnikovo evidenco cestnih podatkov (BCP). </t>
  </si>
  <si>
    <t xml:space="preserve">Izdelave geodetskega načrta novega stanja. </t>
  </si>
  <si>
    <t>Izdelava tehnološko ekonomskega elaborata</t>
  </si>
  <si>
    <t>Morebitne postavke v popisih ali tehničnih poročilih, kjer projektant definira proizvajalca, so orientacijske in služijo le kot definicija v smislu zahtevane kvalitete. Izvajalec lahko enako kvaliteten proizvod kupi tudi pri drugih proizvajalcih.</t>
  </si>
  <si>
    <t>Doplačilo za zatravitev s semenom</t>
  </si>
  <si>
    <t>Izdelava temelja iz cementnega betona C 12/15, globine 80 cm, premera 30 cm</t>
  </si>
  <si>
    <t>VOZIŠČNE KONSTRUKCIJE</t>
  </si>
  <si>
    <t>III.</t>
  </si>
  <si>
    <t>IV.</t>
  </si>
  <si>
    <t>1.1.</t>
  </si>
  <si>
    <t>GEODETSKA DELA</t>
  </si>
  <si>
    <t>1.2.</t>
  </si>
  <si>
    <t>ČIŠČENJE TERENA</t>
  </si>
  <si>
    <t>S 1 2 112</t>
  </si>
  <si>
    <t>S 1 2 151</t>
  </si>
  <si>
    <t>S 1 2 152</t>
  </si>
  <si>
    <t>S 1 2 162</t>
  </si>
  <si>
    <t>S 1 2 165</t>
  </si>
  <si>
    <t>S 1 2 211</t>
  </si>
  <si>
    <t>S 1 2 261</t>
  </si>
  <si>
    <t>S 1 2 231</t>
  </si>
  <si>
    <t>S 1 2 372</t>
  </si>
  <si>
    <t xml:space="preserve">Rezkanje in odvoz asfaltne krovne plasti v debelini 4 do 7 cm </t>
  </si>
  <si>
    <t>S 1 2 382</t>
  </si>
  <si>
    <t>Rezanje asfaltne plasti s talno diamantno žago, debele 6 do 10 cm</t>
  </si>
  <si>
    <t>S 1 2 475</t>
  </si>
  <si>
    <t>1.3.</t>
  </si>
  <si>
    <t>2.1.</t>
  </si>
  <si>
    <t>IZKOPI</t>
  </si>
  <si>
    <t>S 2 1 112</t>
  </si>
  <si>
    <t>S 2 1 114</t>
  </si>
  <si>
    <t>S 2 1 224</t>
  </si>
  <si>
    <t>S 2 1 234</t>
  </si>
  <si>
    <t>S 2 1 251</t>
  </si>
  <si>
    <t>S 2 1 253</t>
  </si>
  <si>
    <t>2.2.</t>
  </si>
  <si>
    <t>PLANUM TEMELJNIH TAL</t>
  </si>
  <si>
    <t>S 2 2 112</t>
  </si>
  <si>
    <t>S 2 4 112</t>
  </si>
  <si>
    <t>S 2 4 214</t>
  </si>
  <si>
    <t>2.3.</t>
  </si>
  <si>
    <t>LOČILNE, DRENAŽE IN FILTRSKE PLASTI</t>
  </si>
  <si>
    <t>2.4.</t>
  </si>
  <si>
    <t>NASIPI, ZASIPI, KLINI, POSTELJICE IN GLINASTI NABOJ</t>
  </si>
  <si>
    <t>2.5.</t>
  </si>
  <si>
    <t>BREŽINE IN ZELENICE</t>
  </si>
  <si>
    <t>S 2 5 111</t>
  </si>
  <si>
    <t>S 2 5 151</t>
  </si>
  <si>
    <t>S 2 5 231</t>
  </si>
  <si>
    <t>Zaščita brežine z roliranjem v debelini do 30 cm</t>
  </si>
  <si>
    <t>S 2 9 113</t>
  </si>
  <si>
    <t>S 2 9 122</t>
  </si>
  <si>
    <t>S 2 9 153</t>
  </si>
  <si>
    <t>Odlaganje odpadnega asfalta na komunalno deponijo</t>
  </si>
  <si>
    <t>S 2 9 154</t>
  </si>
  <si>
    <t>2.6.</t>
  </si>
  <si>
    <t>PREVOZI, RAZPROSTIRANJE IN UREDITEV DEPONIJ MATERIALA</t>
  </si>
  <si>
    <t>3.1.</t>
  </si>
  <si>
    <t>NOSILNE PLASTI</t>
  </si>
  <si>
    <t>N 2 2 101</t>
  </si>
  <si>
    <t>3.2.</t>
  </si>
  <si>
    <t>OBRABNE PLASTI</t>
  </si>
  <si>
    <t>S 3 2 273</t>
  </si>
  <si>
    <t>S 3 2 492</t>
  </si>
  <si>
    <t>Pobrizg s kationsko bitumensko emulzijo 0,31 do 0,50 kg/m2</t>
  </si>
  <si>
    <t>N 2 1 101</t>
  </si>
  <si>
    <t>3.3.</t>
  </si>
  <si>
    <t>TLAKOVANE OBRABNE PLASTI</t>
  </si>
  <si>
    <t>S 3 4 272</t>
  </si>
  <si>
    <t>N 2 1 102</t>
  </si>
  <si>
    <t>3.4.</t>
  </si>
  <si>
    <t>ROBNI ELEMENTI VOZIŠČ</t>
  </si>
  <si>
    <t>S 3 5 214</t>
  </si>
  <si>
    <t>Dobava in vgraditev predfabriciranega dvignjenega robnika iz cementnega betona  s prerezom 15/25 cm</t>
  </si>
  <si>
    <t>S 3 6 114</t>
  </si>
  <si>
    <t>S 3 6 211</t>
  </si>
  <si>
    <t>3.5.</t>
  </si>
  <si>
    <t>BANKINE</t>
  </si>
  <si>
    <t>S 4 1 141</t>
  </si>
  <si>
    <t>Tlakovanje jarka z lomljencem, debelina 20 cm, stiki zapolnjeni s cementno malto, na podložni plasti cementnega betona, debeli 10 cm</t>
  </si>
  <si>
    <t>S 4 2 134</t>
  </si>
  <si>
    <t>N 3 1 101</t>
  </si>
  <si>
    <t>4.1.</t>
  </si>
  <si>
    <t>POVRŠINSKO ODVODNJAVANJE</t>
  </si>
  <si>
    <t>4.2.</t>
  </si>
  <si>
    <t>GLOBINSKO ODVODNJAVANJE - DRENAŽE</t>
  </si>
  <si>
    <t>4.3.</t>
  </si>
  <si>
    <t>4.4.</t>
  </si>
  <si>
    <t>4.5.</t>
  </si>
  <si>
    <t>JAŠKI</t>
  </si>
  <si>
    <t>5.1.</t>
  </si>
  <si>
    <t>TESARSKA DELA</t>
  </si>
  <si>
    <t>S 5 2 222</t>
  </si>
  <si>
    <t>S 5 3 151</t>
  </si>
  <si>
    <t>Dobava in vgraditev podložnega cementnega betona C12/15 v prerez do 0,15 m3/m2</t>
  </si>
  <si>
    <t>5.2.</t>
  </si>
  <si>
    <t>DELA Z JEKLOM ZA OJAČITEV</t>
  </si>
  <si>
    <t>5.3.</t>
  </si>
  <si>
    <t>ZIDARSKA IN KAMNOSEŠKA DELA</t>
  </si>
  <si>
    <t>5.4.</t>
  </si>
  <si>
    <t>DELA S CEMENTNIM BETONOM</t>
  </si>
  <si>
    <t>S 6 1 122</t>
  </si>
  <si>
    <t>S 6 1 216</t>
  </si>
  <si>
    <t>Dobava in vgraditev stebrička za prometni znak iz vroče cinkane jeklene cevi s premerom 64 mm, dolge 3000 mm</t>
  </si>
  <si>
    <t>S 6 1 217</t>
  </si>
  <si>
    <t>Dobava in vgraditev stebrička za prometni znak iz vroče cinkane jeklene cevi s premerom 64 mm, dolge 3500 mm</t>
  </si>
  <si>
    <t>S 6 1 218</t>
  </si>
  <si>
    <t>Dobava in vgraditev stebrička za prometni znak iz vroče cinkane jeklene cevi s premerom 64 mm, dolge 4000 mm</t>
  </si>
  <si>
    <t>S 6 1 219</t>
  </si>
  <si>
    <t>Dobava in vgraditev stebrička za prometni znak iz vroče cinkane jeklene cevi s premerom 64 mm, dolge 4500 mm</t>
  </si>
  <si>
    <t>S 6 1 622</t>
  </si>
  <si>
    <t>S 6 1 712</t>
  </si>
  <si>
    <t>S 6 1 711</t>
  </si>
  <si>
    <t>6.1.</t>
  </si>
  <si>
    <t>OZNAČBE NA CESTIŠČU</t>
  </si>
  <si>
    <t>S 6 2 122</t>
  </si>
  <si>
    <t>S 6 3 112</t>
  </si>
  <si>
    <t>POKONČA OPREMA CEST</t>
  </si>
  <si>
    <t>6.2.</t>
  </si>
  <si>
    <t>OPREMA ZA VODENJE PROMETA</t>
  </si>
  <si>
    <t>6.3.</t>
  </si>
  <si>
    <t>6.4.</t>
  </si>
  <si>
    <t>OPREMA ZA ZVAROVANJE PROMETA</t>
  </si>
  <si>
    <t>7.1.</t>
  </si>
  <si>
    <t>PRESKUS, NADZOR IN TEHNIČNA DOKUMENTACIJA</t>
  </si>
  <si>
    <t>S 7 9 311</t>
  </si>
  <si>
    <t>S 7 9 351</t>
  </si>
  <si>
    <t>S 7 9 514</t>
  </si>
  <si>
    <t>Izdelava projektne dokumentacije za projekt izvedenih del</t>
  </si>
  <si>
    <t>S 7 9 515</t>
  </si>
  <si>
    <t>Izdelava projektne dokumentacije za vzdrževanje in obratovanje</t>
  </si>
  <si>
    <t>S 1 1 322</t>
  </si>
  <si>
    <t>S 2 1 243</t>
  </si>
  <si>
    <t>Široki izkop trde kamnine - 5. kategorije z nakladanjem</t>
  </si>
  <si>
    <t>S 2 2 113</t>
  </si>
  <si>
    <t>Ureditev planuma temeljnih tal zrnate kamnine - 3. kategorije</t>
  </si>
  <si>
    <t>S 2 5 281</t>
  </si>
  <si>
    <t>S 4 2 433</t>
  </si>
  <si>
    <t>Izdelava izcednice (barbakane) iz gibljive plastične cevi, premera 10 cm, dolžine nad 100 cm</t>
  </si>
  <si>
    <t>S 5 8 821</t>
  </si>
  <si>
    <t>KLJUČAVNIČARSKA DELA IN DELA V JEKLU</t>
  </si>
  <si>
    <t>ZAŠČITNA DELA</t>
  </si>
  <si>
    <t>S 1 1 321</t>
  </si>
  <si>
    <t>S 2 2 115</t>
  </si>
  <si>
    <t>S 5 1 211</t>
  </si>
  <si>
    <t>Izdelava podprtega opaža za ravne temelje</t>
  </si>
  <si>
    <t>S 5 2 216</t>
  </si>
  <si>
    <t>4.6.</t>
  </si>
  <si>
    <t>S 5 3 116</t>
  </si>
  <si>
    <t>S 1 1 323</t>
  </si>
  <si>
    <t>S 1 2 473</t>
  </si>
  <si>
    <t>S 2 5 112</t>
  </si>
  <si>
    <t>Humuziranje brežine brez valjanja, v debelini do 15 cm - strojno</t>
  </si>
  <si>
    <t>S 5 1 711</t>
  </si>
  <si>
    <t>Izdelava podprtega opaža robnega venca na premostitvenem, opornem in podpornem objektu</t>
  </si>
  <si>
    <t>Dobava in postavitev rebrastih žic iz visokovrednega naravno trdega jekla B St 500 S s premerom do 12 mm, za srednje zahtevno ojačitev, opomba: jeklo je S500 B</t>
  </si>
  <si>
    <t>S 5 9 843</t>
  </si>
  <si>
    <t>S 3 5 281</t>
  </si>
  <si>
    <t>Dobava in vgraditev robnika na objektu iz naravnega kamna s prerezom 20/13 cm</t>
  </si>
  <si>
    <t>S 5 3 318</t>
  </si>
  <si>
    <t>S 5 3 372</t>
  </si>
  <si>
    <t>Dobava in vgraditev ojačenega cementnega betona C30/37 v hodnike in robne vence na premostitvenih objektih in podpornih ali opornih konstrukcijah, opomba: C30/37, PV-II, XF4, XD3, Dmax=22 mm, AB*</t>
  </si>
  <si>
    <t>N 1 4 101</t>
  </si>
  <si>
    <t>Določitev in preverjanje položajev, višin in smeri pri gradnji objekta s površino do 200 m2</t>
  </si>
  <si>
    <t>1.4.</t>
  </si>
  <si>
    <t>S 1 3 311</t>
  </si>
  <si>
    <t>Organizacija gradbišča - postavitev začasnih objektov</t>
  </si>
  <si>
    <t>S 1 3 312</t>
  </si>
  <si>
    <t>Organizacija gradbišča - odstranitev začasnih objektov</t>
  </si>
  <si>
    <t>N 3 1 102</t>
  </si>
  <si>
    <t>S 5 1 332</t>
  </si>
  <si>
    <t>Izdelava dvostranskega vezanega opaža za raven zid, visok 2,1 do 4 m</t>
  </si>
  <si>
    <t>S 5 1 771</t>
  </si>
  <si>
    <t>S 5 1 612</t>
  </si>
  <si>
    <t>Izdelava podprtega opaža za ravno ploščo s podporo, visoko 2,1 do 4 m</t>
  </si>
  <si>
    <t>S 5 1 631</t>
  </si>
  <si>
    <t>S 5 3 342</t>
  </si>
  <si>
    <t>S 5 3 347</t>
  </si>
  <si>
    <t>S 5 3 361</t>
  </si>
  <si>
    <t>N 1 1 101</t>
  </si>
  <si>
    <t>S 5 9 993</t>
  </si>
  <si>
    <t>Izdelava delovnega stika z nabrekajočim trakom ali profilom, brez izolacijskih trakov</t>
  </si>
  <si>
    <t>Dobava in vgraditev merilnih čepov, vključno navezavo na veljavno nivelmansko mrežo</t>
  </si>
  <si>
    <t>S 5 8 232</t>
  </si>
  <si>
    <t>S 1 1 311</t>
  </si>
  <si>
    <t>S 2 1 222</t>
  </si>
  <si>
    <t>S 2 4 212</t>
  </si>
  <si>
    <t>S 3 1 132</t>
  </si>
  <si>
    <t>S 3 6 113</t>
  </si>
  <si>
    <t>Izdelava bankine iz gramoza ali naravno zdrobljenega kamnitega materiala, široke nad 0,76 m do 1,00 m</t>
  </si>
  <si>
    <t>S 6 4 281</t>
  </si>
  <si>
    <t>Dobava in vgraditev vkopane zaključnice, dolžine 4 m</t>
  </si>
  <si>
    <t>S 1 2 322</t>
  </si>
  <si>
    <t>V.</t>
  </si>
  <si>
    <t>S 1 1 122</t>
  </si>
  <si>
    <t>Obnova in zavarovanje zakoličbe osi trase ostale javne ceste v gričevnatem terenu</t>
  </si>
  <si>
    <t>S 1 1 222</t>
  </si>
  <si>
    <t>Postavitev in zavarovanje prečnega profila ostale javne ceste v gričevnatem terenu</t>
  </si>
  <si>
    <t>S 1 2 212</t>
  </si>
  <si>
    <t>S 1 2 223</t>
  </si>
  <si>
    <t>Porušitev in odstranitev asfaltne plasti v debelini 6 do 10 cm</t>
  </si>
  <si>
    <t>S 1 2 391</t>
  </si>
  <si>
    <t>Porušitev in odstranitev robnika iz cementnega betona</t>
  </si>
  <si>
    <t>N 1 1 102</t>
  </si>
  <si>
    <t>Površinski izkop plodne zemljine - 1. kategorije - strojno z odrivom do 50 m</t>
  </si>
  <si>
    <t>S 2 1 214</t>
  </si>
  <si>
    <t>Široki izkop vezljive zemljine - 3. kategorije - strojno z odrivom do 50 m, opomba: *strojno z nakladanjem, vključno z odvozom do začasne deponije</t>
  </si>
  <si>
    <t>S 2 1 241</t>
  </si>
  <si>
    <t>Široki izkop mehke kamnine - 4. kategorije - strojno z odrivom do 50 m, opomba: *strojno z nakladanjem, vključno z odvozom do začasne deponije</t>
  </si>
  <si>
    <t>Široki izkop trde kamnine - 5. kategorije - strojno z odrivom do 50 m, opomba: *strojno z nakladanjem, vključno z odvozom do začasne deponije</t>
  </si>
  <si>
    <t>Ureditev planuma temeljnih tal vezljive zemljine - 3. kategorije, opomba: *v postavki so zajeta planiranja temeljnih tal 1., 2., 3., 4., 5. kategorije</t>
  </si>
  <si>
    <t>Ureditev planuma temeljnih tal pod protihrupnimi nasipi</t>
  </si>
  <si>
    <t>Vgraditev nasipa iz zrnate kamnine - 3. kategorije, opomba: *z materialom iz izkopa, vključno s prevozom z začasne deponije</t>
  </si>
  <si>
    <t>N 1 1 103</t>
  </si>
  <si>
    <t>Izdelava protihrupnih nasipov, opomba: *z materialom iz izkopa, vključno s prevozom z začasne deponije</t>
  </si>
  <si>
    <t>N 1 1 104</t>
  </si>
  <si>
    <t>Lokalne sanacije glinenih žepov pod traso obvoznice, opomba: *zamenjava glinenih žepov z ustreznim materialom iz izkopa</t>
  </si>
  <si>
    <t>S 2 4 421</t>
  </si>
  <si>
    <t>Vgraditev posteljice v debelini plasti do 30 cm iz zrnate kamnine - 3. kategorije, opomba: *iz zmrzlinsko odpornega materiala</t>
  </si>
  <si>
    <t>Zaščita brežine s kamnito zložbo, izvedeno s cementnim betonom, opomba: *pozidave labilnih območij v območju useka na Ježi</t>
  </si>
  <si>
    <t>Odlaganje odpadnega cementnega betona na komunalno deponijo</t>
  </si>
  <si>
    <t>Izdelava nevezane nosilne plasti enakomerno zrnatega drobljenca iz kamnine v debelini 21 do 30 cm</t>
  </si>
  <si>
    <t>S 3 1 644</t>
  </si>
  <si>
    <t>Izdelava nosilne plasti bituminizirane zmesi AC 32 base B 50/70 A3 v debelini 10 cm, opomba: *glavna cesta</t>
  </si>
  <si>
    <t>S 3 1 584</t>
  </si>
  <si>
    <t>Izdelava nosilne plasti bituminizirane zmesi AC 22 base B 70/100 A4 v debelini 8 cm, opomba: *krak K2 Tolmin center in kraka K4</t>
  </si>
  <si>
    <t>S 3 2 283</t>
  </si>
  <si>
    <t>Izdelava obrabne in zaporne plasti bituminizirane zmesi AC 11 surf B 70/100 A4 v debelini 4 cm, opomba: *krak K2 Tolmin center in kraka K4</t>
  </si>
  <si>
    <t>Čiščenje utrjene/odrezkane površine podlage pred pobrizgom</t>
  </si>
  <si>
    <t>S 3 4 152</t>
  </si>
  <si>
    <t>Izdelava obrabne plasti iz malih tlakovcev iz silikatne kamnine velikosti 10 cm/10 cm/10 cm, stiki zaliti s cementno malto, opomba: *tlakovanje ločilnih otokov</t>
  </si>
  <si>
    <t>Izdelava obrabne plasti iz velikih tlakovcev iz silikatne kamnine velikosti .. cm /.. cm /.. cm, stiki zaliti s cementno malto, opomba: *tlakovanje povoznega dela sredinskega otoka, kocke velikosti 20/20/20 cm_x000D_
*vključno s polaganjem kock v cementno malto, odporno na zmrzal in soli_x000D_
*vključno s fugiranjem z epoksidno malto</t>
  </si>
  <si>
    <t>S 3 5 236</t>
  </si>
  <si>
    <t>Dobava in vgraditev predfabriciranega pogreznjenega robnika iz cementnega betona  s prerezom ../.. cm, opomba: *prerez 20/35 cm, dolžina 50 cm; zaključek povoznega dela sredinskega otoka</t>
  </si>
  <si>
    <t>Izdelava bankine iz gramoza ali naravno zdrobljenega kamnitega materiala, široke nad 1,00 m</t>
  </si>
  <si>
    <t>S 3 6 212</t>
  </si>
  <si>
    <t>Izdelava humuzirane bankine, široke 0,51 do 0,75 m, opomba: *berma</t>
  </si>
  <si>
    <t>S 4 1 331</t>
  </si>
  <si>
    <t>Izdelava koritnice iz bitumenskega betona, debeline 5 cm, na podložni plasti iz zmesi zrn drobljenca, debeli 20 cm, ob že zgrajenem robniku iz cementnega betona, široke 50 cm, opomba: *AC 11 surf B 70/100 A4</t>
  </si>
  <si>
    <t>N 4 1 101</t>
  </si>
  <si>
    <t>Ureditev in zavarovanje dna travnatega kadunjastega jarka, debelo 10 cm, široko 100 cm, opomba: *travna mulda</t>
  </si>
  <si>
    <t>S 4 1 233</t>
  </si>
  <si>
    <t>Utrditev jarka s kanaletami na stik iz cementnega betona, dolžine 100 cm in notranje širine dna kanalete 30 cm, na podložni plasti iz zmesi zrn drobljenca, debeli 20 cm</t>
  </si>
  <si>
    <t>Izdelava vzdolžne in prečne drenaže, globoke do 1,0 m, na podložni plasti iz cementnega betona, debeline 10 cm, z gibljivimi plastičnimi cevmi premera 15 cm</t>
  </si>
  <si>
    <t>Izdelava podprtega opaža za bočne stranice ravnih plošč, opomba: *povozni del otoka krožišč</t>
  </si>
  <si>
    <t>Dobava in postavitev rebrastih palic iz visokovrednega naravno trdega jekla B St 420 S s premerom 14 mm in večjim, za srednje zahtevno ojačitev, opomba: *povozni del otoka krožišč_x000D_
*kvaliteta jekla B 500 B</t>
  </si>
  <si>
    <t>Dobava in postavitev rebrastih žic iz visokovrednega naravno trdega jekla B St 500 S s premerom do 12 mm, za srednje zahtevno ojačitev, opomba: *povozni del otoka krožišč_x000D_
*kvaliteta jekla B 500 B</t>
  </si>
  <si>
    <t>Dobava in vgraditev cementnega betona C12/15 v prerez do 0,15 m3/m2-m1, opomba: *povozni del otoka krožišč</t>
  </si>
  <si>
    <t>S 5 3 262</t>
  </si>
  <si>
    <t>Dobava in vgraditev ojačenega cementnega betona C35/45 v prerez 0,16 do 0,30 m3/m2-m1, opomba: *povozni del otoka krožišč_x000D_
*XF4</t>
  </si>
  <si>
    <t>S 5 9 831</t>
  </si>
  <si>
    <t>Zatesnitev mejnih površin - stikov, širokih do 20 mm in globokih do 4 cm, s predhodnim premazom bližnjih površin in zapolnitvijo z bitumensko zmesjo za tesnjenje stikov, opomba: *povozni del otoka krožišč_x000D_
*stik med ležečim pogreznjenim robnikom 20/35 cm</t>
  </si>
  <si>
    <t>S 6 1 213</t>
  </si>
  <si>
    <t>Dobava in vgraditev stebrička za prometni znak iz vroče cinkane jeklene cevi s premerom 64 mm, dolge 1500 mm</t>
  </si>
  <si>
    <t>S 6 1 215</t>
  </si>
  <si>
    <t>Dobava in vgraditev stebrička za prometni znak iz vroče cinkane jeklene cevi s premerom 64 mm, dolge 2500 mm</t>
  </si>
  <si>
    <t>Dobava in vgraditev stebrička za prometni znak iz vroče cinkane jeklene cevi s premerom 64 mm, dolge 4500 mm, opomba: *od tega 5x cev 5000 mm</t>
  </si>
  <si>
    <t>S 6 1 234</t>
  </si>
  <si>
    <t>Dobava in vgraditev stebrička za prometni znak iz vroče cinkane jeklene cevi s premerom 102 mm, dolge 2000 mm, opomba: *vključno z odsevno folijo RA3 (znak 3313-4)</t>
  </si>
  <si>
    <t>S 6 1 412</t>
  </si>
  <si>
    <t>Dobava in pritrditev trikotnega prometnega znaka, podloga iz vroče cinkane jeklene pločevine, znak z odsevno folijo 1. vrste, dolžina stranice a = 900 mm, opomba: 2101; RA3</t>
  </si>
  <si>
    <t>S 6 1 612</t>
  </si>
  <si>
    <t>Dobava in pritrditev okroglega prometnega znaka, podloga iz vroče cinkane jeklene pločevine, znak z odsevno folijo 1. vrste, premera 600 mm, opomba: *6 x 2301-1, 6 x 2304, 4 x 2303; RA3</t>
  </si>
  <si>
    <t>Dobava in pritrditev okroglega prometnega znaka, podloga iz vroče cinkane jeklene pločevine, znak z odsevno folijo 2. vrste, premera 600 mm, opomba: *2232-5; RA2</t>
  </si>
  <si>
    <t>Dobava in pritrditev prometnega znaka, podloga iz vroče cinkane jeklene pločevine, znak z ............ barvo-folijo ....... vrste, velikost od 0,11 do 0,20 m2, opomba: *3313;  RA3</t>
  </si>
  <si>
    <t>S 6 1 713</t>
  </si>
  <si>
    <t>Dobava in pritrditev prometnega znaka, podloga iz vroče cinkane jeklene pločevine, znak z ............ barvo-folijo ....... vrste, velikost od 0,21 do 0,40 m2, opomba: *10 x 3403, 2 x 3403-3, 2 x 3209; RA2_x000D_
2x2430; RA3</t>
  </si>
  <si>
    <t>S 6 1 714</t>
  </si>
  <si>
    <t>Dobava in pritrditev prometnega znaka, podloga iz vroče cinkane jeklene pločevine, znak z ............ barvo-folijo ....... vrste, velikost od 0,41 do 0,70 m2, opomba: *2 x 2434, 2 x 2435; RA2</t>
  </si>
  <si>
    <t>S 6 1 717</t>
  </si>
  <si>
    <t>Dobava in pritrditev prometnega znaka, podloga iz vroče cinkane jeklene pločevine, znak z ............ barvo-folijo ....... vrste, velikost 2,01 do 4,00 m2, opomba: *3402; RA2</t>
  </si>
  <si>
    <t>S 6 1 718</t>
  </si>
  <si>
    <t>Dobava in pritrditev prometnega znaka, podloga iz vroče cinkane jeklene pločevine, znak z ............ barvo-folijo ....... vrste, velikost nad 4,00 m2, opomba: *3410-1 ; RA1_x000D_
5 x 3410-1, 3410,3411; RA2</t>
  </si>
  <si>
    <t>S 6 2 121</t>
  </si>
  <si>
    <t>Izdelava tankoslojne vzdolžne označbe na vozišču z enokomponentno belo barvo, vključno 250 g/m2 posipa z drobci / kroglicami stekla, strojno, debelina plasti suhe snovi 250 mikrometra, širina črte 10 cm, opomba: *5121 na kolesarskih prehodih</t>
  </si>
  <si>
    <t>S 6 2 251</t>
  </si>
  <si>
    <t>Doplačilo za izdelavo prekinjenih vzdolžnih označb na vozišču, širina črte 10 cm, opomba: *2121 (raster 1-1-1)</t>
  </si>
  <si>
    <t>S 6 2 123</t>
  </si>
  <si>
    <t>Izdelava tankoslojne vzdolžne označbe na vozišču z enokomponentno belo barvo, vključno 250 g/m2 posipa z drobci / kroglicami stekla, strojno, debelina plasti suhe snovi 250 mikrometra, širina črte 15 cm, opomba: *5111, 5112, 5121, 5122</t>
  </si>
  <si>
    <t>S 6 2 253</t>
  </si>
  <si>
    <t>Doplačilo za izdelavo prekinjenih vzdolžnih označb na vozišču, širina črte 15 cm, opomba: *5121 (raster 3-3-3, 5-10-5)_x000D_
*5122-2 (raster 1-1-1)</t>
  </si>
  <si>
    <t>S 6 2 124</t>
  </si>
  <si>
    <t>Izdelava tankoslojne vzdolžne označbe na vozišču z enokomponentno belo barvo, vključno 250 g/m2 posipa z drobci / kroglicami stekla, strojno, debelina plasti suhe snovi 250 mikrometra, širina črte 20 cm, opomba: *5233 rdečerjave barve RAL3011 (prehodi za kolesarje)</t>
  </si>
  <si>
    <t>S 6 2 162</t>
  </si>
  <si>
    <t>Izdelava tankoslojne prečne in ostalih označb na vozišču z enokomponentno belo barvo, vključno 250 g/m2 posipa z drobci / kroglicami stekla, strojno, debelina plasti suhe snovi 250 mikrometra, širina črte 20 do 30 cm, opomba: *5212, širina je 40 cm</t>
  </si>
  <si>
    <t>N 5 1 104</t>
  </si>
  <si>
    <t>Doplačilo za izdelavo prekinjenih prečnih označb, širine 40 cm, opomba: *5212 (raster 0.8-0.8-0.8)</t>
  </si>
  <si>
    <t>S 6 2 163</t>
  </si>
  <si>
    <t>Izdelava tankoslojne prečne in ostalih označb na vozišču z enokomponentno belo barvo, vključno 250 g/m2 posipa z drobci / kroglicami stekla, strojno, debelina plasti suhe snovi 250 mikrometra, širina črte 50 cm, opomba: *5211_x000D_
*5232 prehodi za pešce in kolesarje</t>
  </si>
  <si>
    <t>S 6 2 166</t>
  </si>
  <si>
    <t>Izdelava tankoslojne prečne in ostalih označb na vozišču z enokomponentno belo barvo, vključno 250 g/m2 posipa z drobci / kroglicami stekla, strojno, debelina plasti suhe snovi 250 mikrometra, površina označbe 0,6 do 1,0 m2, opomba: *5604 cestni priključek s prednostno cesto</t>
  </si>
  <si>
    <t>S 6 2 167</t>
  </si>
  <si>
    <t>Izdelava tankoslojne prečne in ostalih označb na vozišču z enokomponentno belo barvo, vključno 250 g/m2 posipa z drobci / kroglicami stekla, strojno, debelina plasti suhe snovi 250 mikrometra, površina označbe 1,1 do 1,5 m2, opomba: *5411, 5412 smeri vožnje</t>
  </si>
  <si>
    <t>S 6 2 168</t>
  </si>
  <si>
    <t>Izdelava tankoslojne prečne in ostalih označb na vozišču z enokomponentno belo barvo, vključno 250 g/m2 posipa z drobci / kroglicami stekla, strojno, debelina plasti suhe snovi 250 mikrometra, površina označbe nad 1,5 m2, opomba: *5314-2 zaporne ploskve_x000D_
*5421, 5422 smeri vožnje</t>
  </si>
  <si>
    <t>Dobava in postavitev plastičnega smernika z votlim prerezom, dolžina 1200 mm, z odsevnikom iz umetne snovi</t>
  </si>
  <si>
    <t>S 6 4 435</t>
  </si>
  <si>
    <t>Dobava in vgraditev jeklene varnostne ograje, vključno vse elemente, za nivo zadrževanja N2 in za delovno širino W5</t>
  </si>
  <si>
    <t>N 5 4 101</t>
  </si>
  <si>
    <t>Dobava in vgraditev jeklene varnostne ograje, vključno vse elemente, za nivo zadrževanja N2 in delovno širino W5, opomba: * Vključno z dodatnim odbojnikom za pešce in kolesarje</t>
  </si>
  <si>
    <t>S 6 4 464</t>
  </si>
  <si>
    <t>Dobava in vgraditev jeklene varnostne ograje, vključno vse elemente, za nivo zadrževanja H2 in za delovno širino W4</t>
  </si>
  <si>
    <t>S 6 4 465</t>
  </si>
  <si>
    <t>Dobava in vgraditev jeklene varnostne ograje, vključno vse elemente, za nivo zadrževanja H2 in za delovno širino W5</t>
  </si>
  <si>
    <t>S 6 4 283</t>
  </si>
  <si>
    <t>Dobava in vgraditev vkopane zaključnice, dolžine 12 m</t>
  </si>
  <si>
    <t>S 7 9 321</t>
  </si>
  <si>
    <t>Porušitev in odstranitev zidu iz kamna v suhi malti</t>
  </si>
  <si>
    <t>S 2 3 312</t>
  </si>
  <si>
    <t>Dobava in vgraditev geotekstilije za ločilno plast (po načrtu), natezna trdnost do nad 12 do 14 kN/m2, opomba: *dovozna cesta pri ČN</t>
  </si>
  <si>
    <t>NASIPI, ZASIPI, KLINI, POSTELJICA IN GLINASTI NABOJ</t>
  </si>
  <si>
    <t>S 3 1 562</t>
  </si>
  <si>
    <t>Izdelava nosilne plasti bituminizirane zmesi AC 22 base B 70/100 A3 v debelini 6 cm, opomba: *dovozna cesta pri ČN</t>
  </si>
  <si>
    <t>Izdelava nosilne plasti bituminizirane zmesi AC 22 base B 70/100 A4 v debelini 8 cm, opomba: *Dijaška ulica in krak K1 pokopališče</t>
  </si>
  <si>
    <t>Izdelava obrabne in zaporne plasti bituminizirane zmesi AC 11 surf B 70/100 A4 v debelini 4 cm</t>
  </si>
  <si>
    <t>Izdelava humuzirane bankine, široke do 0,50 m, opomba: *berma</t>
  </si>
  <si>
    <t>S 4 1 421</t>
  </si>
  <si>
    <t>Zavarovanje dna kadunjastega jarka s plastjo bitumenskega betona, debelo 5 cm, široko 50 cm, opomba: *AC 11 surf  B70/100 A4</t>
  </si>
  <si>
    <t>Dobava in pritrditev okroglega prometnega znaka, podloga iz vroče cinkane jeklene pločevine, znak z odsevno folijo 1. vrste, premera 600 mm, opomba: *4 x 2304, 4 x 2301-1, 3 x 2303; RA3</t>
  </si>
  <si>
    <t>Dobava in pritrditev okroglega prometnega znaka, podloga iz vroče cinkane jeklene pločevine, znak z odsevno folijo 2. vrste, premera 600 mm, opomba: *2 x 2232-5, 2207-2;  RA2</t>
  </si>
  <si>
    <t>Dobava in pritrditev prometnega znaka, podloga iz vroče cinkane jeklene pločevine, znak z ............ barvo-folijo ....... vrste, velikost od 0,11 do 0,20 m2, opomba: *3313; RA3</t>
  </si>
  <si>
    <t>Dobava in pritrditev prometnega znaka, podloga iz vroče cinkane jeklene pločevine, znak z ............ barvo-folijo ....... vrste, velikost od 0,21 do 0,40 m2, opomba: *9501, 9602-1, 9602-2; RA1_x000D_
4602, 3403-3; RA2</t>
  </si>
  <si>
    <t>Dobava in pritrditev prometnega znaka, podloga iz vroče cinkane jeklene pločevine, znak z ............ barvo-folijo ....... vrste, velikost nad 4,00 m2, opomba: *4 x 3410-1, 3400; RA2</t>
  </si>
  <si>
    <t>Izdelava tankoslojne vzdolžne označbe na vozišču z enokomponentno belo barvo, vključno 250 g/m2 posipa z drobci / kroglicami stekla, strojno, debelina plasti suhe snovi 250 mikrometra, širina črte 10 cm, opomba: *5111</t>
  </si>
  <si>
    <t>Izdelava tankoslojne vzdolžne označbe na vozišču z enokomponentno belo barvo, vključno 250 g/m2 posipa z drobci / kroglicami stekla, strojno, debelina plasti suhe snovi 250 mikrometra, širina črte 12 cm</t>
  </si>
  <si>
    <t>S 6 2 252</t>
  </si>
  <si>
    <t>Doplačilo za izdelavo prekinjenih vzdolžnih označb na vozišču, širina črte 12 cm, opomba: 5121 (raster 1-1-1, 3-3-3), 5122-2 (raster 1-1-1)</t>
  </si>
  <si>
    <t>S 6 2 113</t>
  </si>
  <si>
    <t>Izdelava tankoslojne vzdolžne označbe na vozišču z enokomponentno belo barvo, vključno 250 g/m2 posipa z drobci / kroglicami stekla, strojno, debelina plasti suhe snovi 200 mikrometra, širina črte 15 cm, opomba: *5111, 5112, 5122-2</t>
  </si>
  <si>
    <t>Doplačilo za izdelavo prekinjenih vzdolžnih označb na vozišču, širina črte 15 cm, opomba: *5122-2 (raster 1-1-1)</t>
  </si>
  <si>
    <t>Izdelava tankoslojne prečne in ostalih označb na vozišču z enokomponentno belo barvo, vključno 250 g/m2 posipa z drobci / kroglicami stekla, strojno, debelina plasti suhe snovi 250 mikrometra, širina črte 50 cm, opomba: *5232 prehodi za pešce in kolesarje</t>
  </si>
  <si>
    <t>S 6 2 165</t>
  </si>
  <si>
    <t xml:space="preserve">Izdelava tankoslojne prečne in ostalih označb na vozišču z enokomponentno belo barvo, vključno 250 g/m2 posipa z drobci / kroglicami stekla, strojno, debelina plasti suhe snovi 250 mikrometra, površina označbe do 0,5 m2, opomba: *5607_x000D_
</t>
  </si>
  <si>
    <t>Izdelava tankoslojne prečne in ostalih označb na vozišču z enokomponentno belo barvo, vključno 250 g/m2 posipa z drobci / kroglicami stekla, strojno, debelina plasti suhe snovi 250 mikrometra, površina označbe 1,1 do 1,5 m2, opomba: *5412, 5413 smeri vožnje</t>
  </si>
  <si>
    <t>S 6 4 455</t>
  </si>
  <si>
    <t>Dobava in vgraditev jeklene varnostne ograje, vključno vse elemente, za nivo zadrževanja H1 in za delovno širino W5</t>
  </si>
  <si>
    <t>S 3 1 131</t>
  </si>
  <si>
    <t>Izdelava nevezane nosilne plasti enakomerno zrnatega drobljenca iz kamnine v debelini do 20 cm</t>
  </si>
  <si>
    <t>Izdelava nosilne plasti bituminizirane zmesi AC 22 base B 70/100 A3 v debelini 6 cm, opomba: *večnamenska pot</t>
  </si>
  <si>
    <t>S 3 2 254</t>
  </si>
  <si>
    <t>Izdelava obrabne in zaporne plasti bituminizirane zmesi AC 8 surf B 70/100 A5 v debelini 4 cm, opomba: *hodnik za pešce in kolesarske steze in poti</t>
  </si>
  <si>
    <t>S 3 2 278</t>
  </si>
  <si>
    <t>Izdelava obrabne in zaporne plasti bituminizirane zmesi AC 11 surf B 70/100 A3 v debelini 4 cm, opomba: *večnamenska pot</t>
  </si>
  <si>
    <t>Dobava in vgradnja vodilnih taktilnih betonskih plošč bele barve, velikosti 30/30/8 cm, stiki zaliti s trajnoelastično zmesjo. Vključno z dobavo in vgradnjo cementnega betona C20/25 v podložno ploščo v debelini 10 cm</t>
  </si>
  <si>
    <t>N 3 1 103</t>
  </si>
  <si>
    <t>Dobava in vgradnja opozorilnih taktilnih betonskih plošč bele barve, velikosti 30/30/8 cm, stiki zaliti s trajnoelastično zmesjo. Vključno z dobavo in vgradnjo cementnega betona C20/25 v podložno ploščo v debelini 10 cm</t>
  </si>
  <si>
    <t>S 3 5 232</t>
  </si>
  <si>
    <t>Dobava in vgraditev predfabriciranega pogreznjenega robnika iz cementnega betona  s prerezom 10/20 cm</t>
  </si>
  <si>
    <t>S 3 6 111</t>
  </si>
  <si>
    <t>Izdelava bankine iz gramoza ali naravno zdrobljenega kamnitega materiala, široke do 0,50 m</t>
  </si>
  <si>
    <t>Zavarovanje dna kadunjastega jarka s plastjo bitumenskega betona, debelo 5 cm, široko 50 cm, opomba: *AC 8 surf B 70/100 A5</t>
  </si>
  <si>
    <t>S 6 1 611</t>
  </si>
  <si>
    <t>Dobava in pritrditev okroglega prometnega znaka, podloga iz vroče cinkane jeklene pločevine, znak z odsevno folijo 1. vrste, premera 400 mm, opomba: *4 x 2315, 2 x 2316, 2 x 2215, 2x 2221, 2 x 2232-2, 2 x 2309, 3 x 2310; RA1</t>
  </si>
  <si>
    <t>Dobava in pritrditev prometnega znaka, podloga iz vroče cinkane jeklene pločevine, znak z ............ barvo-folijo ....... vrste, velikost do 0,10 m2, opomba: *4603; RA1</t>
  </si>
  <si>
    <t>S 6 2 111</t>
  </si>
  <si>
    <t>Izdelava tankoslojne vzdolžne označbe na vozišču z enokomponentno belo barvo, vključno 250 g/m2 posipa z drobci / kroglicami stekla, strojno, debelina plasti suhe snovi 200 mikrometra, širina črte 10 cm, opomba: *5121, 5112</t>
  </si>
  <si>
    <t>Doplačilo za izdelavo prekinjenih vzdolžnih označb na vozišču, širina črte 10 cm, opomba: *5121</t>
  </si>
  <si>
    <t>Izdelava tankoslojne prečne in ostalih označb na vozišču z enokomponentno belo barvo, vključno 250 g/m2 posipa z drobci / kroglicami stekla, strojno, debelina plasti suhe snovi 250 mikrometra, površina označbe do 0,5 m2, opomba: *5604 priključek s prednostno cesto</t>
  </si>
  <si>
    <t>Izdelava tankoslojne prečne in ostalih označb na vozišču z enokomponentno belo barvo, vključno 250 g/m2 posipa z drobci / kroglicami stekla, strojno, debelina plasti suhe snovi 250 mikrometra, površina označbe 0,6 do 1,0 m2, opomba: *5609 na barvni podlagi RAL3011 (kolesarska steza)</t>
  </si>
  <si>
    <t>Izdelava tankoslojne prečne in ostalih označb na vozišču z enokomponentno belo barvo, vključno 250 g/m2 posipa z drobci / kroglicami stekla, strojno, debelina plasti suhe snovi 250 mikrometra, površina označbe nad 1,5 m2, opomba: *puščice za označevanje smeri vožnje (5461, 5462, 5463, 5464, 5465, 5466 na barvni podlagi RAL3011) na kolesarskih površinah</t>
  </si>
  <si>
    <t>Dobava in vgraditev ograje za pešce po detajlu iz načrta iz jeklenih cevnih ali pravokotnih profilov z vertikalnimi in/ali horizontalnimi polnili, visoke ... cm, opomba: *stebrički so obdani z lesom, prečke so lesene, višina 130 cm</t>
  </si>
  <si>
    <t>Določitev in preverjanje položajev, višin in smeri pri gradnji objekta s površino nad 500 m2</t>
  </si>
  <si>
    <t>S 1 2 163</t>
  </si>
  <si>
    <t>Ureditev planuma temeljnih tal trde kamnine - 5. kategorije, opomba: temeljna tla</t>
  </si>
  <si>
    <t>S 2 4 611</t>
  </si>
  <si>
    <t>Ureditev planuma nasipa, zasipa, klina ali posteljice iz vezljive zemljine - 3. kategorije, opomba: pod prehodno ploščo</t>
  </si>
  <si>
    <t>S 2 4 312</t>
  </si>
  <si>
    <t>S 2 4 271</t>
  </si>
  <si>
    <t>Humuziranje brežine brez valjanja, v debelini do 15 cm - ročno</t>
  </si>
  <si>
    <t>KOLI</t>
  </si>
  <si>
    <t>S 2 7 125</t>
  </si>
  <si>
    <t>Izdelava uvrtanih kolov iz ojačenega cementnega betona, sistema Benotto, premera 120 cm, izkop v vezljivi zemljini/zrnati kamnini, dolžine nad 10 do 20 m, opomba: Podana je dolžina izvedenega kola. Potrebno je upoštevati še vrtanje do projektne kote (cca 3 m + plato)</t>
  </si>
  <si>
    <t>S 2 7 812</t>
  </si>
  <si>
    <t>Izdelava navpičnih kolov po sistemu "Jet Grouting" premera 50 cm, opomba: Navpičnih in poševnih</t>
  </si>
  <si>
    <t>S 5 1 312</t>
  </si>
  <si>
    <t xml:space="preserve">Izdelava podprtega opaža za raven zid, visok 2,1 do 4 m, opomba: opornik 1: 300 m2_x000D_
krilni zidovi 160 m2_x000D_
opornik 2:150 m2_x000D_
</t>
  </si>
  <si>
    <t>Izdelava podprtega opaža za ravno ploščo s podporo, visoko 2,1 do 4 m, opomba: Za opornik 1</t>
  </si>
  <si>
    <t>Izdelava podprtega opaža robnega venca na premostitvenem, opornem in podpornem objektu, opomba: previsni del na oporniku in prekladi za vgradnjo diltatacijske naprave</t>
  </si>
  <si>
    <t>S 5 1 742</t>
  </si>
  <si>
    <t>Izdelava škatlastega opaža za izvedbo ležiščnih blazin, prečk in protipotresnih blokov, površina od 0,51 m2 do 1,00 m2</t>
  </si>
  <si>
    <t>S 5 1 621</t>
  </si>
  <si>
    <t>Izdelava opaža za ravno ploščo ( samo opaž brez podpor )</t>
  </si>
  <si>
    <t>S 5 1 615</t>
  </si>
  <si>
    <t>Izdelava podprtega opaža za ravno ploščo s podporo, visoko nad 8 m, opomba: Nosilni oder za prekladno konstrukcijo</t>
  </si>
  <si>
    <t>S 5 1 651</t>
  </si>
  <si>
    <t>Izdelava opaža za ločno ploščo ( samo opaž brez podpor )</t>
  </si>
  <si>
    <t>S 5 1 661</t>
  </si>
  <si>
    <t>Izdelava opaža za bočne stranice ločne plošče</t>
  </si>
  <si>
    <t>Izdelava podprtega opaža za bočne stranice ravnih plošč, opomba: Prehodna plošča, bočna stranica preklade in bočna stranica konzole</t>
  </si>
  <si>
    <t>S 5 1 853</t>
  </si>
  <si>
    <t>Izdelava podprtega opaža za konzolo na premostitvenem, opornem in podpornem objektu, razpetina od 2,1 do 3,0 m, podpiranje v prekladno ali podporno konstrukcijo, opomba: V območju kril in opornikov</t>
  </si>
  <si>
    <t>S 5 1 863</t>
  </si>
  <si>
    <t>Izdelava obešenega opaža za konzolo na premostitvenem, opornem in podpornem objektu, razpetina od 2,1 do 3,0 m, podpiranje v prekladno ali podporno konstrukcijo</t>
  </si>
  <si>
    <t>S 5 1 712</t>
  </si>
  <si>
    <t>Izdelava obešenega opaža robnega venca na premostitvenem, opornem in podpornem objektu</t>
  </si>
  <si>
    <t>S 5 1 414</t>
  </si>
  <si>
    <t>Izdelava podprtega opaža za pravokoten steber, visok 12,1 do 20 m</t>
  </si>
  <si>
    <t>S 5 1 486</t>
  </si>
  <si>
    <t>Doplačilo za izdelavo opaža za poševen steber</t>
  </si>
  <si>
    <t>Dobava in postavitev rebrastih žic iz visokovrednega naravno trdega jekla B500B, za srednje zahtevno ojačitev.</t>
  </si>
  <si>
    <t>Dobava in postavitev rebrastih žic iz visokovrednega naravno trdega jekla B500C, za srednje zahtevno ojačitev.</t>
  </si>
  <si>
    <t>Dobava in vgraditev cementnega betona C12/15 v prerez do 0,15 m3/m2-m1, opomba: podložni beton</t>
  </si>
  <si>
    <t>Dobava in vgraditev ojačenega cementnega betona C30/37 v stene opornikov, krilnih zidov, kril in vmesnih podpor, opomba: KRAJNA OPORNIKA, KRILNI ZIDOVI, TEMELJI_x000D_
C30/37, PV-II, XC4, XD1, XF2, Dmax=32 mm</t>
  </si>
  <si>
    <t>S 5 3 314</t>
  </si>
  <si>
    <t>Dobava in vgraditev ojačenega cementnega betona C25/30 v prehodne plošče, opomba: PREHODNA PLOŠČA_x000D_
C25/30, PV-II, XC2, Dmax=32 mm</t>
  </si>
  <si>
    <t>S 5 3 431</t>
  </si>
  <si>
    <t>Dobava in vgraditev ojačenega cementnega betona C40/50 v prekladno konstrukcijo tipa polne plošče, opomba: ZGORNJA KONSTRUKCIJA_x000D_
C40/50, PV-II, XC4, XD1, XF2, Dmax=16 mm</t>
  </si>
  <si>
    <t>S 5 3 423</t>
  </si>
  <si>
    <t>Dobava in vgraditev ojačenega cementnega betona C40/50 v stene ................, opomba: LOČNA KONSTRUKCIJA:namesto C40/50 je C45/55 !_x000D_
C45/55, PV-II, XC4, XD1, XF2, XM3*, Dmax=16 mm, AB</t>
  </si>
  <si>
    <t>S 5 3 425</t>
  </si>
  <si>
    <t>Dobava in vgraditev ojačenega cementnega betona C40/50 v stebre pravokotnega ali okroglega prereza, opomba: VMESNI STEBRI _x000D_
C40/50, PV-II, XC4, XD1, XF2, XM3*, Dmax=16 mm_x000D_
* do Q100 +0.5 m</t>
  </si>
  <si>
    <t>Dobava in vgraditev ojačenega cementnega betona C30/37 v hodnike in robne vence na premostitvenih objektih in podpornih ali opornih konstrukcijah, opomba: HODNIKI IN ROBNI VENCI dmax =22 mm</t>
  </si>
  <si>
    <t>S 5 8 233</t>
  </si>
  <si>
    <t>Dobava in vgraditev ograje za pešce iz nerjavečega jekla po detajlu iz načrta iz cevnih ali pravokotnih profilov z vertikalnimi/ali horizontalnimi polnili, visoke ... cm, opomba: vročecinkana ograja višine 120 cm</t>
  </si>
  <si>
    <t>S 5 8 911</t>
  </si>
  <si>
    <t>Dobava in vgraditev kovinske plošče z vpisanim nazivom izvajalca in letom izgradnje objekta</t>
  </si>
  <si>
    <t>S 5 8 272</t>
  </si>
  <si>
    <t>Dobava in vgraditev prehodne vodotesne dilatacijske konstrukcije (po načrtu) za pomično zmogljivost do 160 mm ( +/- 80 mm)</t>
  </si>
  <si>
    <t>S 5 8 371</t>
  </si>
  <si>
    <t>Dobava in vgraditev lončnega (ponvastega) enoosno drsno pomičnega ležišča nosilnosti do 5.000 kN</t>
  </si>
  <si>
    <t>S 5 8 628</t>
  </si>
  <si>
    <t>Dobava in vgraditev enokrilnih jeklenih vrat z jeklenim okvirjem in zapahom s ključavnico, dimenzij .../... mm, opomba: Dimenzij b x h = 100 x 160 cm</t>
  </si>
  <si>
    <t>S 5 9 652</t>
  </si>
  <si>
    <t>Izdelava hidroizolacije z bitumenskimi trakovi, debelimi 4,5 ali 5 mm, sprijemna plast iz epoksidne malte 1:4 in posip s kremenčevim peskom</t>
  </si>
  <si>
    <t>Zatesnitev dilatacijske rege s trajno elastično zmesjo za stike, opomba: na stiku robnika in hodnika, širina 5 mm</t>
  </si>
  <si>
    <t>S 5 9 946</t>
  </si>
  <si>
    <t>Izdelava dilatacijske rege............. po načrtu, opomba: dilatacija robnih vencev</t>
  </si>
  <si>
    <t>Zatesnitev mejnih površin - stikov, širokih do 20 mm in globokih do 4 cm, s predhodnim premazom bližnjih površin in zapolnitvijo z bitumensko zmesjo za tesnjenje stikov, opomba: na stiku robnika in asfalta</t>
  </si>
  <si>
    <t>S 5 9 641</t>
  </si>
  <si>
    <t>Dobava in polaganje bituminizirane plute za oblikovanje ležišča prehodnih plošč, opomba: neoprenska ležišča</t>
  </si>
  <si>
    <t>3.6.</t>
  </si>
  <si>
    <t>S 5 4 571</t>
  </si>
  <si>
    <t>Izdelava zunanjih stopnic iz cementnega betona, po načrtu, opomba: Širtina  80 cm na 10 cm podložnem betonu, obrobljeno z bet. rob. 8x20x100, prostor med opornikom in stopniščem je tlakovan s kamnom v betonu. 3x pasovni temelj 30x80 cm. Deb. AB plošče 15 cm.</t>
  </si>
  <si>
    <t>MOSTNA KANALIZACIJA</t>
  </si>
  <si>
    <t>S 4 3 632</t>
  </si>
  <si>
    <t>Izdelava kanalizacije na premostitvenem objektu iz cevi iz poliestra premera 200 mm, vključno z vsem proti koroziji odpornim ali nerjavnim pritrdilnim materialom</t>
  </si>
  <si>
    <t>S 4 3 633</t>
  </si>
  <si>
    <t>Izdelava kanalizacije na premostitvenem objektu iz cevi iz poliestra premera 250 mm, vključno z vsem proti koroziji odpornim ali nerjavnim pritrdilnim materialom</t>
  </si>
  <si>
    <t>S 4 3 713</t>
  </si>
  <si>
    <t>Dobava in vgraditev mostnega izlivnika ali čistilnega kosa s pokrovom</t>
  </si>
  <si>
    <t>S 4 3 731</t>
  </si>
  <si>
    <t>Dobava in vgraditev proti koroziji odporne cevke za odvajanje pronicujoče vode</t>
  </si>
  <si>
    <t>S 4 3 631</t>
  </si>
  <si>
    <t>Izdelava kanalizacije na premostitvenem objektu iz cevi iz poliestra premera 150 mm, vključno z vsem proti koroziji odpornim ali nerjavnim pritrdilnim materialom, opomba: premer DN75 za odvod pronicujočih voda</t>
  </si>
  <si>
    <t>S 4 3 831</t>
  </si>
  <si>
    <t xml:space="preserve">Izdelava, dobava in montaža inox kotlička za zajem meteorne vode pri oporniku, za relativne premike do 160 mm. </t>
  </si>
  <si>
    <t>Izdelava obrabne in zaporne plasti bituminizirane zmesi AC 11 surf B 50/70 A3 v debelini 4 cm</t>
  </si>
  <si>
    <t>OBRABNOZAPORNE PLASTI</t>
  </si>
  <si>
    <t>S 3 1 912</t>
  </si>
  <si>
    <t>Izdelava zašcitne plasti hidroizolacije iz bituminizirane zmesi AC 8 surf PmB 45/80-50 A3 Z4 v debelini 3 cm</t>
  </si>
  <si>
    <t>S 3 5 282</t>
  </si>
  <si>
    <t>Dobava in vgraditev robnika na objektu iz naravnega kamna s prerezom 20/23 cm</t>
  </si>
  <si>
    <t>OZEMLJITVE</t>
  </si>
  <si>
    <t>Določitev in preverjanje položajev, višin in smeri pri gradnji objekta s površino nad 200 do 500 m2</t>
  </si>
  <si>
    <t>S 1 2 111</t>
  </si>
  <si>
    <t>Ureditev planuma temeljnih tal zrnate kamnine - 3. kategorije, opomba: Planum pod temeljno ploščo</t>
  </si>
  <si>
    <t>S 2 4 612</t>
  </si>
  <si>
    <t>Ureditev planuma nasipa, zasipa, klina ali posteljice iz zrnate kamnine - 3. kategorije, opomba: pod prehodnimi ploščami</t>
  </si>
  <si>
    <t>S 2 4 219</t>
  </si>
  <si>
    <t>Zasip z zrnato kamnino - 3. kategorije z dobavo iz gramoznice, opomba: Cona A : 98%, EV2=60 MPa, cona B: 35%, Ev2=45Mpa</t>
  </si>
  <si>
    <t>S 2 4 517</t>
  </si>
  <si>
    <t>Izdelava glinastega naboja v debelini nad 50 cm</t>
  </si>
  <si>
    <t>S 2 5 121</t>
  </si>
  <si>
    <t>Humuziranje brežine z valjanjem, v debelini do 15 cm - ročno, opomba: Upoštevano v popisu glavne ceste</t>
  </si>
  <si>
    <t>S 2 4 476</t>
  </si>
  <si>
    <t>Izdelava posteljice iz drobljenih kamnitih zrn v debelini 50 cm</t>
  </si>
  <si>
    <t>S 4 2 124</t>
  </si>
  <si>
    <t>Izdelava vzdolžne in prečne drenaže, globoke do 1,0 m, na glinastem naboju, debeline 20 cm, z gibljivimi plastičnimi cevmi premera 15 cm, opomba: drenaža ob opornikoma</t>
  </si>
  <si>
    <t>Izdelava podprtega opaža za ravne temelje, opomba: temeljna plošča</t>
  </si>
  <si>
    <t>Izdelava dvostranskega vezanega opaža za raven zid, visok 2,1 do 4 m, opomba: opornika</t>
  </si>
  <si>
    <t>Izdelava opaža za .............., opomba: Izdelava dvostranskega vezanega opaža za krilne zidove</t>
  </si>
  <si>
    <t>S 5 1 613</t>
  </si>
  <si>
    <t>Izdelava podprtega opaža za ravno ploščo s podporo, visoko 4,1 do 6 m</t>
  </si>
  <si>
    <t>Izdelava podprtega opaža za bočne stranice ravnih plošč, opomba: Prekladna konstrukcija, prehodne plošče</t>
  </si>
  <si>
    <t>S 5 1 851</t>
  </si>
  <si>
    <t>Izdelava podprtega opaža za konzolo na premostitvenem, opornem in podpornem objektu, razpetina do 1,0 m, podpiranje v prekladno ali podporno konstrukcijo</t>
  </si>
  <si>
    <t>Dobava in postavitev rebrastih palic iz visokovrednega naravno trdega jekla B St 420 S s premerom 14 mm in večjim, za srednje zahtevno ojačitev, opomba: namesto BSt 420S je S500 B</t>
  </si>
  <si>
    <t>S 5 2 122</t>
  </si>
  <si>
    <t>Dobava in postavitev gladkih palic iz mehkega jekla St Sp 37 s premerom 14 mm in večjim, za srednje zahtevno ojačitev, opomba: jeklo je GA S370</t>
  </si>
  <si>
    <t>Dobava in vgraditev podložnega cementnega betona C12/15 v prerez do 0,15 m3/m2, opomba: XCO, podložni beton</t>
  </si>
  <si>
    <t xml:space="preserve">Dobava in vgraditev ojačenega cementnega betona C30/37 v pasovne temelje, temeljne nosilce ali poševne in vertikalne slope, opomba: C30/37, PV-II, XC2, Dmax=32 mm_x000D_
_x000D_
</t>
  </si>
  <si>
    <t>Dobava in vgraditev ojačenega cementnega betona C30/37 v stene opornikov, krilnih zidov, kril in vmesnih podpor, opomba: C30/37, PV-II, XD2, XF2, Dmax=32 mm_x000D_
Krilni zidovi: 35 m3_x000D_
Opornika s konzolo za prehodno plošo: 54 m3</t>
  </si>
  <si>
    <t>Dobava in vgraditev ojačenega cementnega betona C30/37 v prekladno konstrukcijo tipa polne plošče, opomba: C30/37, PV-II, XD2, XF3, Dmax=32 mm</t>
  </si>
  <si>
    <t>Dobava in vgraditev ojačenega cementnega betona C30/37 v hodnike in robne vence na premostitvenih objektih in podpornih ali opornih konstrukcijah, opomba: C30/37, PV-II, XD3, XF4, Dmax=22 mm</t>
  </si>
  <si>
    <t>S 5 3 344</t>
  </si>
  <si>
    <t>Dobava in vgraditev ojačenega cementnega betona C30/37 v prehodne plošče, opomba: C30/37, PV-I, XC2, Dmax=32 mm</t>
  </si>
  <si>
    <t>S 6 4 644</t>
  </si>
  <si>
    <t>Dobava in vgraditev jeklene varnostne ograje na objekt, vključno vse elemente, za nivo zadrževanja H2 in za delovno širino W4</t>
  </si>
  <si>
    <t>S 6 4 625</t>
  </si>
  <si>
    <t>Dobava in vgraditev jeklene varnostne ograje na objekt, vključno vse elemente, za nivo zadrževanja N2 in za delovno širino W5, opomba: Vključno z dodatnim odbojnikom za pešce in kolesarje</t>
  </si>
  <si>
    <t>Izdelava hidroizolacije z bitumenskimi trakovi, debelimi 4,5 ali 5 mm, sprijemna plast iz epoksidne malte 1:4 in posip s kremenčevim peskom, opomba: Epoksi premaz izveden v dveh slojih</t>
  </si>
  <si>
    <t>S 5 9 646</t>
  </si>
  <si>
    <t>Izdelava zaključka vozišča po tehnologiji podaljšanja hidroizolacije na stiku prehodne plošče in prekladne konstrukcije, po načrtu</t>
  </si>
  <si>
    <t>Dobava in polaganje bituminizirane plute za oblikovanje ležišča prehodnih plošč</t>
  </si>
  <si>
    <t>Zatesnitev mejnih površin - stikov, širokih do 20 mm in globokih do 4 cm, s predhodnim premazom bližnjih površin in zapolnitvijo z bitumensko zmesjo za tesnjenje stikov, opomba: Stik asfalt-robnik</t>
  </si>
  <si>
    <t>S 5 9 835</t>
  </si>
  <si>
    <t>Zatesnitev mejnih površin - stikov, širokih do 10 mm in globokih do 4 cm, s predhodnim premazom bližnjih površin cementnega betona in prilepljenim bitumenskim tesnilnim trakom za stike, opomba: Stik robnik-hodnik</t>
  </si>
  <si>
    <t>DRUGA PROMETNA OPREMA CEST</t>
  </si>
  <si>
    <t>S 6 6 312</t>
  </si>
  <si>
    <t>Dobava in vgraditev predfabriciranega točkovnega temelja iz ojačenega cementnega betona C 25/30, opomba: Skladno z načrtom, vključno z AB plohom</t>
  </si>
  <si>
    <t>S 6 6 411</t>
  </si>
  <si>
    <t>Dobava in vgraditev nosilnega stebrička iz jekla za elemente za zaščito pred hrupom, vključno potreben material za tesnitev in pritrditev elementov, profil stebrička vroče valjan, opomba: Vsi jekleni deli so zaščiteni z vročecinkanjem v skladu s TSC 07! Pritrditev na objekt s podložno ploščo in nerjavnimi sidri A4</t>
  </si>
  <si>
    <t>S 6 6 541</t>
  </si>
  <si>
    <t>Dobava in vgraditev odbojnega elementa za zaščito pred hrupom iz poliakrila, debeline 15 mm</t>
  </si>
  <si>
    <t>S 6 6 621</t>
  </si>
  <si>
    <t>Dobava in vgraditev absorbirajočega elementa za zaščito pred hrupom iz lesobetona</t>
  </si>
  <si>
    <t>S 1 2 121</t>
  </si>
  <si>
    <t>S 2 2 114</t>
  </si>
  <si>
    <t>Ureditev planuma temeljnih tal mehke kamnine - 4. kategorije</t>
  </si>
  <si>
    <t>Zasip z zrnato kamnino - 3. kategorije z dobavo iz gramoznice, opomba: Uporabi se lahko tudi material iz izkopa, če ga geotehnik oceni kot uporabnega.</t>
  </si>
  <si>
    <t>Zaščita brežine s kamnito zložbo, izvedeno s cementnim betonom, opomba: Vključena je izdelava temelja z min 50 cm betona in vtisnjenimi skalami za ca 15 cm v svež beton_x000D_
Kamniti material mora ustrezati zahtevam podanim v TSC 07.203_x000D_
Nearmiran beton C25/30, XC2, Dmax= 16mm</t>
  </si>
  <si>
    <t>S 4 2 163</t>
  </si>
  <si>
    <t>Izdelava vzdolžne in prečne drenaže, globoke do 1,0 m, na podložni plasti iz cementnega betona, s trdimi plastičnimi cevmi premera 15 cm</t>
  </si>
  <si>
    <t>DELA S JEKLOM ZA OJAČITEV</t>
  </si>
  <si>
    <t>S 5 8 241</t>
  </si>
  <si>
    <t>Dobava in vgraditev ograje iz .... , po posebnem arhitektonskem načrtu, opomba: Ograjo sestavljajo 3 lesene horizontalne prečke katere se vijačno pritrdijo na kovinski stebriček preko kovinske plošče. Jeklo je Corten, vsi leseni deli morajo biti globinsko impregnirani</t>
  </si>
  <si>
    <t>Postavitev in zavarovanje profilov za zakoličbo objekta s površino do 50 m2</t>
  </si>
  <si>
    <t>Humuziranje brežine z valjanjem, v debelini do 15 cm - ročno</t>
  </si>
  <si>
    <t>S 4 1 131</t>
  </si>
  <si>
    <t>Tlakovanje jarka z lomljencem, debelina 10 cm, stiki zapolnjeni s cementno malto, na podložni plasti cementnega betona, debeli 10 cm, opomba: Mulda iz granitnih kock širine 50 cm in globine 5 cm</t>
  </si>
  <si>
    <t>Izdelava podprtega opaža za ravne temelje, opomba: Površina vključuje stopnišče in temeljno ploščo</t>
  </si>
  <si>
    <t>S 5 3 132</t>
  </si>
  <si>
    <t>Dobava in vgraditev cementnega betona C25/30 v prerez 0,16 do 0,30 m3/m2-m1, opomba: XC2, PV-II</t>
  </si>
  <si>
    <t>DELA PRI POPRAVILU OBJEKTOV</t>
  </si>
  <si>
    <t>S 5 5 322</t>
  </si>
  <si>
    <t>Čiščenje površine cementnega betona brez odkrite armature, z vodnim curkom pod visokim pritiskom, površina horizontalna ali nagnjena do 20 st. glede na horizontalo, posamične površine od 1,1 do 10,0 m2, opomba: Čiščenje betona in kamna, previdno !</t>
  </si>
  <si>
    <t>DVIŽNA DELA</t>
  </si>
  <si>
    <t>Dostava spomenika na mesto vgradnje, priprava na dvig, dvig in postavitev spomenika na projektirano mesto z vsemi ostalimi potrebnimi deli za montažo spomenika na podložni beton/estrih.</t>
  </si>
  <si>
    <t>KAMNOSEŠKA DELA</t>
  </si>
  <si>
    <t>Oblaganje z naravnim kamnom repen, debeline 3 cm,  na cementni estrih debeline 3-5 cm.Vsi stiki in fuge zafugirani z masom odporno na soli in zmrzal._x000D_
Dela zajemajo dobavo, dostavo in vgradnjo kamna vključno s cementnim estrihom in fugirno maso</t>
  </si>
  <si>
    <t>Oblaganje stopnišča z naravnim kamnom repen, debeline 3 cm,  na cementni estrih debeline 3-5 cm.Vsi stiki in fuge zafugirani z masom odporno na soli in zmrzal. Čelna ploskev stopnic je debeline 2 cm._x000D_
Dela zajemajo dobavo, dostavo in vgradnjo kamna vključno s cementnim estrihom in fugirno maso_x000D_
Dela zajemajo dobavo, dostavo in vgradnjo.</t>
  </si>
  <si>
    <t>S 1 1 132</t>
  </si>
  <si>
    <t>Obnova in zavarovanje zakoličbe trase komunalnih vodov v gričevnatem terenu</t>
  </si>
  <si>
    <t>S 1 1 232</t>
  </si>
  <si>
    <t>Postavitev in zavarovanje prečnega profila za komunalne vode v gričevnatem terenu</t>
  </si>
  <si>
    <t>S 1 2 421</t>
  </si>
  <si>
    <t>S 2 1 323</t>
  </si>
  <si>
    <t>Izkop vezljive zemljine/zrnate kamnine - 3. kategorije za temelje, kanalske rove, prepuste, jaške in drenaže, širine do 1,0 m in globine 1,1 do 2,0 m - ročno, planiranje dna ročno, opomba: *V območju obstoječih komunalnih vodov</t>
  </si>
  <si>
    <t>S 2 1 324</t>
  </si>
  <si>
    <t>Izkop vezljive zemljine/zrnate kamnine - 3. kategorije za temelje, kanalske rove, prepuste, jaške in drenaže, širine do 1,0 m in globine 1,1 do 2,0 m - strojno, planiranje dna ročno</t>
  </si>
  <si>
    <t>S 2 1 334</t>
  </si>
  <si>
    <t>Izkop vezljive zemljine/zrnate kamnine - 3. kategorije za temelje, kanalske rove, prepuste, jaške in drenaže, širine do 1,0 m in globine 2,1 do 4,0 m - strojno, planiranje dna ročno</t>
  </si>
  <si>
    <t>S 2 1 335</t>
  </si>
  <si>
    <t>Izkop mehke kamnine - 4. kategorije za temelje, kanalske rove, prepuste, jaške in drenaže, širine do 1,0 m in globine 2,1 do 4,0 m</t>
  </si>
  <si>
    <t>S 2 1 336</t>
  </si>
  <si>
    <t>Izkop trde kamnine - 5. kategorije za temelje, kanalske rove, prepuste, jaške in drenaže, širine do 1,0 m in globine 2,1 do 4,0 m</t>
  </si>
  <si>
    <t>S 2 1 364</t>
  </si>
  <si>
    <t>Izkop vezljive zemljine/zrnate kamnine - 3. kategorije za temelje, kanalske rove, prepuste, jaške in drenaže, širine 1,1 do 2,0 m in globine 1,1 do 2,0 m - strojno, planiranje dna ročno</t>
  </si>
  <si>
    <t>S 2 1 375</t>
  </si>
  <si>
    <t xml:space="preserve">Izkop mehke kamnine - 4. kategorije za temelje, kanalske rove, prepuste, jaške in drenaže, širine 1,1 do 2,0 m in globine 2,1 do 4,0 m </t>
  </si>
  <si>
    <t>S 2 1 444</t>
  </si>
  <si>
    <t>Izkop vezljive zemljine/zrnate kamnine - 3. kategorije za gradbene jame za objekte, globine nad 4,0 m - strojno, planiranje dna ročno, opomba: *Izkop za ponikovalnici, globine do 4,5 m.</t>
  </si>
  <si>
    <t>S 2 1 446</t>
  </si>
  <si>
    <t>Izkop trde kamnine - 5. kategorije za gradbene jame za objekte, globine nad 4,0 m, opomba: *Izkop za ponikovalnici, globine do 4,5 m.</t>
  </si>
  <si>
    <t>S 2 4 229</t>
  </si>
  <si>
    <t>Zasip kablov in cevi s peskom, opomba: *Obsip kanala do 20 cm nad temenom cevi</t>
  </si>
  <si>
    <t>N 1 1 117</t>
  </si>
  <si>
    <t>Zasip z materialom od izkopa - strojno</t>
  </si>
  <si>
    <t>S 2 5 132</t>
  </si>
  <si>
    <t>Humuziranje zelenice brez valjanja, v debelini do 15 cm - strojno, opomba: *Vključno z zatravitvijo.</t>
  </si>
  <si>
    <t>S 2 9 164</t>
  </si>
  <si>
    <t>Nakladanje zrnate zemljine - 3. kategorije, opomba: *Vključno z odvozom in odlaganjem na deponijo.</t>
  </si>
  <si>
    <t>S 4 3 334</t>
  </si>
  <si>
    <t>Izdelava kanalizacije iz cevi iz cementnega betona, vključno s podložno plastjo iz cementnega betona, premera 30 cm, v globini do 1,0 m, opomba: *Vključno s polnim obbetoniranjem cevi</t>
  </si>
  <si>
    <t>S 4 3 336</t>
  </si>
  <si>
    <t>Izdelava kanalizacije iz cevi iz cementnega betona, vključno s podložno plastjo iz cementnega betona, premera 50 cm, v globini do 1,0 m, opomba: *Vključno s polnim obbetoniranjem cevi</t>
  </si>
  <si>
    <t>N 1 1 113</t>
  </si>
  <si>
    <t>Izdelava kanalizacije iz cevi iz cementnega betona, vključno s podložno plastjo iz cementnega betona, premera 70 cm, v globini do 1,0 m, opomba: *Izdelava kanalizacije v globinah po načrtu</t>
  </si>
  <si>
    <t>S 4 3 182</t>
  </si>
  <si>
    <t>Izdelava kanalizacije iz cevi iz polietilena, vključno s podložno plastjo iz zmesi kamnitih zrn, premera 20 cm, v globini do 1,0 m, opomba: *Izdelava kanalizacije v globinah po načrtu, togostni razred cevi min. SN8</t>
  </si>
  <si>
    <t>S 4 3 183</t>
  </si>
  <si>
    <t>Izdelava kanalizacije iz cevi iz polietilena, vključno s podložno plastjo iz zmesi kamnitih zrn, premera 25 cm, v globini do 1,0 m, opomba: *Izdelava kanalizacije v globinah po načrtu, togostni razred cevi min. SN8</t>
  </si>
  <si>
    <t>S 4 3 184</t>
  </si>
  <si>
    <t>Izdelava kanalizacije iz cevi iz polietilena, vključno s podložno plastjo iz zmesi kamnitih zrn, premera 30 cm, v globini do 1,0 m, opomba: *Izdelava kanalizacije v globinah po načrtu, togostni razred cevi min. SN8</t>
  </si>
  <si>
    <t>S 4 3 185</t>
  </si>
  <si>
    <t>Izdelava kanalizacije iz cevi iz polietilena, vključno s podložno plastjo iz zmesi kamnitih zrn, premera 40 cm, v globini do 1,0 m, opomba: *Izdelava kanalizacije v globinah po načrtu, togostni razred cevi min. SN8</t>
  </si>
  <si>
    <t>S 4 3 186</t>
  </si>
  <si>
    <t>Izdelava kanalizacije iz cevi iz polietilena, vključno s podložno plastjo iz zmesi kamnitih zrn, premera 50 cm, v globini do 1,0 m, opomba: *Izdelava kanalizacije v globinah po načrtu, togostni razred cevi min. SN8</t>
  </si>
  <si>
    <t>S 4 3 192</t>
  </si>
  <si>
    <t>Izdelava kanalizacije iz cevi iz polietilena, vključno s podložno plastjo iz cementnega betona, premera 20 cm, v globini do 1,0 m, opomba: *Izdelava kanalizacije v globinah po načrtu, togostni razred cevi min. SN8</t>
  </si>
  <si>
    <t>S 4 3 194</t>
  </si>
  <si>
    <t>Izdelava kanalizacije iz cevi iz polietilena, vključno s podložno plastjo iz cementnega betona, premera 30 cm, v globini do 1,0 m, opomba: *Izdelava kanalizacije v globinah po načrtu, togostni razred cevi min. SN8</t>
  </si>
  <si>
    <t>S 4 3 195</t>
  </si>
  <si>
    <t>Izdelava kanalizacije iz cevi iz polietilena, vključno s podložno plastjo iz cementnega betona, premera 40 cm, v globini do 1,0 m, opomba: *Izdelava kanalizacije v globinah po načrtu, togostni razred cevi min. SN8</t>
  </si>
  <si>
    <t>S 4 3 196</t>
  </si>
  <si>
    <t>Izdelava kanalizacije iz cevi iz polietilena, vključno s podložno plastjo iz cementnega betona, premera 50 cm, v globini do 1,0 m, opomba: *Izdelava kanalizacije v globinah po načrtu, togostni razred cevi min. SN8</t>
  </si>
  <si>
    <t>S 4 3 232</t>
  </si>
  <si>
    <t>Izdelava kanalizacije iz cevi iz polivinilklorida, vključno s podložno plastjo iz cementnega betona, premera 20 cm, v globini do 1,0 m, opomba: *Povezave cestnih požiralnikov, togostni razred cevi min. SN8_x000D_
*Vključno s polnim obbetoniranjem cevi</t>
  </si>
  <si>
    <t>N 1 1 118</t>
  </si>
  <si>
    <t>S 4 4 173</t>
  </si>
  <si>
    <t>Izdelava jaška iz cementnega betona, krožnega prereza s premerom 100 cm, globokega 1,5 do 2,0 m, opomba: *Vključno s podložno ploščo iz C12/15 in AB razbremenilnim obročem iz C25/30</t>
  </si>
  <si>
    <t>S 4 4 175</t>
  </si>
  <si>
    <t>Izdelava jaška iz cementnega betona, krožnega prereza s premerom 100 cm, globokega nad 2,5 m, opomba: *Vključno s podložno ploščo iz C12/15 in AB razbremenilnim obročem iz C25/30</t>
  </si>
  <si>
    <t>S 4 4 362</t>
  </si>
  <si>
    <t>Izdelava jaška iz polietilena, krožnega prereza s premerom 80 cm, globokega 1,0 do 1,5 m, opomba: *Globine do 1,6 m_x000D_
*Vključno z AB razbremenilnim obročem iz C25/30</t>
  </si>
  <si>
    <t>S 4 4 383</t>
  </si>
  <si>
    <t>Izdelava jaška iz polietilena, krožnega prereza s premerom 100 cm, globokega 1,5 do 2,0 m, opomba: *Globine od 1,6 do 3,5 m_x000D_
*Vključno z AB razbremenilnim obročem iz C25/30</t>
  </si>
  <si>
    <t>S 4 4 333</t>
  </si>
  <si>
    <t>Izdelava jaška iz polietilena, krožnega prereza s premerom 50 cm, globokega 1,5 do 2,0 m, opomba: *Cestni požiralnik</t>
  </si>
  <si>
    <t>S 4 3 811</t>
  </si>
  <si>
    <t>Dobava in vgraditev pokrova iz duktilne litine za požiralnik ob in pod robnikom, z nosilnostjo 250 kN</t>
  </si>
  <si>
    <t>S 4 4 854</t>
  </si>
  <si>
    <t>Dobava in vgraditev rešetke iz duktilne litine z nosilnostjo 400 kN, s prerezom 400/400 mm, opomba: *Vključno z AB obročem</t>
  </si>
  <si>
    <t>S 4 4 842</t>
  </si>
  <si>
    <t>Dobava in vgraditev rešetke iz duktilne litine z nosilnostjo 250 kN, krožnega prereza s premerom ..... mm, opomba: *Premer 800 mm</t>
  </si>
  <si>
    <t>S 4 4 962</t>
  </si>
  <si>
    <t>Dobava in vgraditev pokrova iz duktilne litine z nosilnostjo 250 kN, krožnega prereza s premerom 600 mm, opomba: *Vključno z AB obročem z vgrajenim okvirjem pokrova</t>
  </si>
  <si>
    <t>S 4 4 972</t>
  </si>
  <si>
    <t>Dobava in vgraditev pokrova iz duktilne litine z nosilnostjo 400 kN, krožnega prereza s premerom 600 mm, opomba: *Vključno z AB obročem z vgrajenim okvirjem pokrova</t>
  </si>
  <si>
    <t>N 1 1 109</t>
  </si>
  <si>
    <t>Dobava in vgraditev koalescenčnega lovilca olj z obvodom (10 % by-pass), z usedalnikom, avtomatskim zapiralom in maksimalno dovoljeno koncentracijo olj na iztoku 5 mg/l, nazivne velikosti 150/15 l/s, opomba: *Vključno s podložno ploščo iz C12/15 in AB razbremenilnim obročem iz C25/30</t>
  </si>
  <si>
    <t>N 1 1 110</t>
  </si>
  <si>
    <t>Dobava in vgraditev koalescenčnega lovilca olj z obvodom (10 % by-pass), z usedalnikom, avtomatskim zapiralom in maksimalno dovoljeno koncentracijo olj na iztoku 5 mg/l, nazivne velikosti 200/20 l/s, opomba: *Vključno s podložno ploščo iz C12/15 in AB razbremenilnim obročem iz C25/30</t>
  </si>
  <si>
    <t>N 1 1 111</t>
  </si>
  <si>
    <t>Dobava in vgraditev koalescenčnega lovilca olj z obvodom (10 % by-pass), z usedalnikom, avtomatskim zapiralom in maksimalno dovoljeno koncentracijo olj na iztoku 5 mg/l, nazivne velikosti 250/25 l/s, opomba: *Vključno s podložno ploščo iz C12/15 in AB razbremenilnim obročem iz C25/30</t>
  </si>
  <si>
    <t>N 1 1 112</t>
  </si>
  <si>
    <t>Dobava in vgraditev ponikovalnice iz betonskih cevi premera 140 cm, globine do 4,5 m, vključno z obsutjem iz drobljenca 16/32 mm v količini 20 m3 in filtrom iz drobljenca 2/4 mm v količini 1 m3., opomba: *Vključno z AB razbremenilnim obročem iz C25/30</t>
  </si>
  <si>
    <t>S 4 5 115</t>
  </si>
  <si>
    <t>Izdelava prepusta krožnega prereza iz cevi iz cementnega betona s premerom 80 cm, opomba: *Cev iz armiranega betona</t>
  </si>
  <si>
    <t>S 4 5 211</t>
  </si>
  <si>
    <t>Izdelava poševne vtočne ali iztočne glave prepusta krožnega prereza iz cementnega betona s premerom 30 do 40 cm</t>
  </si>
  <si>
    <t>S 4 5 212</t>
  </si>
  <si>
    <t>Izdelava poševne vtočne ali iztočne glave prepusta krožnega prereza iz cementnega betona s premerom 50 cm</t>
  </si>
  <si>
    <t>S 4 5 213</t>
  </si>
  <si>
    <t>Izdelava poševne vtočne ali iztočne glave prepusta krožnega prereza iz cementnega betona s premerom 60 cm, opomba: *prerez s premerom 70 cm namesto 60 cm</t>
  </si>
  <si>
    <t>S 4 5 214</t>
  </si>
  <si>
    <t>Izdelava poševne vtočne ali iztočne glave prepusta krožnega prereza iz cementnega betona s premerom 80 cm</t>
  </si>
  <si>
    <t>S 4 4 993</t>
  </si>
  <si>
    <t>Dvig (do 50 cm) obstoječega jaška iz cementnega betona, po detajlu iz načrta, krožnega prereza s premerom nad 80 cm ali kvadratnega prereza nad 60/60 cm</t>
  </si>
  <si>
    <t>Izvedba križanja kanalizacije z obstoječimi komunalnimi vodi, opomba: *Vključno s predhodno zakoličbo komunalnega voda</t>
  </si>
  <si>
    <t>N 1 1 114</t>
  </si>
  <si>
    <t xml:space="preserve">Izvedba temenskega priključka cevi iz polietilena, premera 20 cm, na obstoječo cev iz cementnega betona premera 60 cm._x000D_
</t>
  </si>
  <si>
    <t>N 1 1 115</t>
  </si>
  <si>
    <t xml:space="preserve">Izvedba priključka cevi iz polietilena, premera 50 cm, na obstoječi jašek iz cementnega betona._x000D_
</t>
  </si>
  <si>
    <t>N 1 1 116</t>
  </si>
  <si>
    <t xml:space="preserve">Izvedba priključka cevi iz polivinilklorida, premera 20 cm, na obstoječi jašek iz cementnega betona._x000D_
</t>
  </si>
  <si>
    <t>S 5 1 331</t>
  </si>
  <si>
    <t>Izdelava dvostranskega vezanega opaža za raven zid, visok do 2 m</t>
  </si>
  <si>
    <t>S 5 1 221</t>
  </si>
  <si>
    <t>Izdelava dvostranskega vezanega opaža za raven temelj</t>
  </si>
  <si>
    <t>Dobava in postavitev rebrastih žic iz visokovrednega naravno trdega jekla B St 500 S s premerom do 12 mm, za srednje zahtevno ojačitev, opomba: *Jeklo je S 500B</t>
  </si>
  <si>
    <t>S 5 3 312</t>
  </si>
  <si>
    <t>Dobava in vgraditev ojačenega cementnega betona C25/30 v pasovne temelje, temeljne nosilce ali poševne in vertikalne slope</t>
  </si>
  <si>
    <t>Dobava in vgraditev ojačenega cementnega betona C25/30 v stene podpornih ali opornih zidov</t>
  </si>
  <si>
    <t>Dobava in vgraditev ograje za pešce po detajlu iz načrta iz jeklenih cevnih ali pravokotnih profilov z vertikalnimi in/ali horizontalnimi polnili, visoke ... cm, opomba: *Stebrički so obdani z lesom, prečke so lesene, višina 130 cm</t>
  </si>
  <si>
    <t>S 4 3 841</t>
  </si>
  <si>
    <t>S 1 1 131</t>
  </si>
  <si>
    <t>Obnova in zavarovanje zakoličbe trase komunalnih vodov v ravninskem terenu</t>
  </si>
  <si>
    <t>S 1 1 211</t>
  </si>
  <si>
    <t>Postavitev in zavarovanje prečnega profila avtoceste in hitre ceste v ravninskem terenu</t>
  </si>
  <si>
    <t>Priprava in organizacija gradbišča z izdelavo elaborata prometne ureditve, varnostnega načrta, načrta organizacije gradbišča, ureditev gradbišča skladno z načrti in vzpostavitev terena v prvotno stanje po končanih delih, izvajanje vzdeževanja spremenjene prometne signaluzacije tekom gradnje in postavitev gradbiščne table</t>
  </si>
  <si>
    <t>N 2 2 102</t>
  </si>
  <si>
    <t>FEKALNI KANAL F1</t>
  </si>
  <si>
    <t>m3</t>
  </si>
  <si>
    <t>Izkop vezljive zemljine/zrnate kamnine - 3. kategorije za temelje, kanalske rove, prepuste, jaške in drenaže, širine do 1,0 m in globine 1,1 do 2,0 m - ročno, planiranje dna ročno. Ocenjeno 40% izkopa</t>
  </si>
  <si>
    <t>S 2 1 325</t>
  </si>
  <si>
    <t>Izkop mehke kamnine - 4. kategorije za temelje, kanalske rove, prepuste, jaške in drenaže, širine do 1,0 m in globine 1,1 do 2,0 m. Ocenjeno 60% izkopa</t>
  </si>
  <si>
    <t>Ureditev planuma temeljnih tal vezljive zemljine - 3. kategorije</t>
  </si>
  <si>
    <t>m2</t>
  </si>
  <si>
    <t>S 2 4 218</t>
  </si>
  <si>
    <t>Zasip z zrnato kamnino - 3. kategorije z dobavo iz kamnoloma</t>
  </si>
  <si>
    <t>Zasip z zrnato kamnino - 3. kategorije - strojno</t>
  </si>
  <si>
    <t>t</t>
  </si>
  <si>
    <t>KANALIZACIJA</t>
  </si>
  <si>
    <t>N 2 2 104</t>
  </si>
  <si>
    <t>Dobava materiala na mesto vgradnje in izdelava BY PASSA, komplet z postavitvijo začasnega črpališča, izdelavo zajema in iztoka kanalizacije, postavitvijo ustreznih pretočnih cevi in odstaranitvijo postrojenja po končanih delih</t>
  </si>
  <si>
    <t>N 2 2 103</t>
  </si>
  <si>
    <t>Dobava in vgradnja kanalskih cevi PEHD-DN 200, tlačne stopnje PN 10, na podložno plast peska. vgradnja po detajlu in opisu v tehničnem poročilu.</t>
  </si>
  <si>
    <t>m</t>
  </si>
  <si>
    <t>N 2 2 110</t>
  </si>
  <si>
    <t>Izdelava betonske posteljice in obbetoniranje cevi kanalizacije s cementnim betonom C20/25, podetajlu iz načrta, premera 50 cm</t>
  </si>
  <si>
    <t>N 2 2 116</t>
  </si>
  <si>
    <t>Izdelava peščene posteljice min.deb. 15 cm in obsipa v višini 30 cm iznad  cevi s peskom 4-8 mm, komplet po opisu v tehničnem poročilu in detajlu iz načrta</t>
  </si>
  <si>
    <t>N 2 2 105</t>
  </si>
  <si>
    <t>Izvedba spajanja cevi PEHD DN 200 na obstoječi cevovod kanalizacije z varjenjem</t>
  </si>
  <si>
    <t>N 2 2 106</t>
  </si>
  <si>
    <t>Čiščenje in izpiranje kanala</t>
  </si>
  <si>
    <t>N 2 2 107</t>
  </si>
  <si>
    <t>Snemanje novozgrajene kanalizacije s TV kontrolnim sistemom</t>
  </si>
  <si>
    <t>FEKALNI KANAL F2</t>
  </si>
  <si>
    <t>kos</t>
  </si>
  <si>
    <t>S 1 2 153</t>
  </si>
  <si>
    <t>S 1 2 173</t>
  </si>
  <si>
    <t>Odstranitev panja s premerom nad 50 cm s predelavo</t>
  </si>
  <si>
    <t>Izkop vezljive zemljine/zrnate kamnine - 3. kategorije za temelje, kanalske rove, prepuste, jaške in drenaže,  globine  do 2,0 m - strojno, planiranje dna ročno. Ocenjeno 40% izkopa</t>
  </si>
  <si>
    <t>Izkop mehke kamnine - 4. kategorije za temelje, kanalske rove, prepuste, jaške in drenaže,  globine do 2,0 m. Ocenjeno 60% izkopa</t>
  </si>
  <si>
    <t xml:space="preserve">Izkop vezljive zemljine/zrnate kamnine - 4. kategorije za temelje, kanalske rove, prepuste, jaške in drenaže, in globine 2,1 do 4,0 m - strojno, planiranje dna ročno. </t>
  </si>
  <si>
    <t xml:space="preserve">Izkop mehke kamnine - 4. kategorije za temelje, kanalske rove, prepuste, jaške in drenaže, globine nad 4,0 m. </t>
  </si>
  <si>
    <t>S 2 4 113</t>
  </si>
  <si>
    <t>Vgraditev nasipa iz mehke kamnine - 4. kategorije</t>
  </si>
  <si>
    <t>S 2 5 131</t>
  </si>
  <si>
    <t>Humuziranje zelenice brez valjanja, v debelini do 15 cm - ročno</t>
  </si>
  <si>
    <t>N 2 2 122</t>
  </si>
  <si>
    <t>Izdelava kanalizacije iz armiranega poliestra GRP-DN 500, SN 10000, v globini do 2 m, položenih skladno s EN 1610 na betonsko posteljico</t>
  </si>
  <si>
    <t>N 2 2 109</t>
  </si>
  <si>
    <t>Izdelava kanalizacije iz armiranega poliestra GRP-DN 500, SN 10000, v globini do 4,00 m, položenih skladno z EN 1610 na peščeno posteljico</t>
  </si>
  <si>
    <t>N 2 2 118</t>
  </si>
  <si>
    <t>Izdelava jaška krožnega prereza iz ojačanega poliestra GRP-DN 1000, SN 10000, globine do 1 m, komplet po opisu v tehničnem poročilu in detajlu iz projekta</t>
  </si>
  <si>
    <t>N 2 2 117</t>
  </si>
  <si>
    <t>Izdelava jaška krožnega prereza iz ojačanega poliestra GRP-DN 1000, SN 10000, globione do 2 m, komplet po opisu v tehničnem poročilu in detajlu iz projekta</t>
  </si>
  <si>
    <t>N 2 2 119</t>
  </si>
  <si>
    <t>Izdelava kaskadnega jaška krožnega prereza iz ojačanega poliestraGRP-DN 1200, SN 10000, globine do 2 m, komplet po tehničnem poročilu in detajlu iz načrta</t>
  </si>
  <si>
    <t>N 2 2 115</t>
  </si>
  <si>
    <t>Izdelava kaskadnega kaskadnega jaška krožnega prereza iz ojačanega poliestra GRP-DN 1200, SN 10000, globine nad 2 do 3 m, komplet po opisu v tehničnem poročilu in detajlu iz načrta</t>
  </si>
  <si>
    <t>N 2 2 120</t>
  </si>
  <si>
    <t>Izdelava jaška krožnega prereza iz ojačanega poliestra GRP-DN 1200, SN 10000, globine nad 3 do 4 m, komplet po opisu v tehničnem poročilu in detajlu iz načrta</t>
  </si>
  <si>
    <t>Dobava in vgraditev pokrova iz duktilne litine z nosilnostjo 400 kN, krožnega prereza s premerom 600 mm</t>
  </si>
  <si>
    <t>N 2 2 125</t>
  </si>
  <si>
    <t>Izdelava priključka nove  kanalizacije na jašek obstoječe kanalizacije, komplet z vsemi  pripadajočimi materiali in deli</t>
  </si>
  <si>
    <t>FEKALNI KANAL F3</t>
  </si>
  <si>
    <t>Izkop vezljive zemljine/zrnate kamnine - 3. kategorije za temelje, kanalske rove, prepuste, jaške in drenaže - strojno, planiranje dna ročno. Ocena 40% izkopa</t>
  </si>
  <si>
    <t>Izkop mehke kamnine - 4. kategorije za temelje, kanalske rove, prepuste, jaške in drenaže. Ocena 60% izkopa</t>
  </si>
  <si>
    <t>Zasip z vezljivo zemljino - 3. kategorije - strojno</t>
  </si>
  <si>
    <t>N 2 2 121</t>
  </si>
  <si>
    <t>Izdelava kanalizacije iz armiranega poliestra GRP-DN 500, SN 10000, v globini do 2 m, položenih skladno s EN 16 10 na peščeno posteljico</t>
  </si>
  <si>
    <t>N 2 2 124</t>
  </si>
  <si>
    <t>Izdelava jaška krožnega iz ojačanega poliestra GRP-DN 80,SN 10000, globine do 1 m, komplet po opisu v tehničnem poročilu in detajlu iz projekta</t>
  </si>
  <si>
    <t>N 2 2 123</t>
  </si>
  <si>
    <t>Izdelava jaška krožnega prereza iz ojačanega poliestra GRP-DN 80, SN 10000, globine nad 1 do 2 m, komplet po opisu v tehničnem poročilu in detajlu iz načrta</t>
  </si>
  <si>
    <t>FEKALNI KANAL F4</t>
  </si>
  <si>
    <t>Izkop vezljive zemljine/zrnate kamnine - 3. kategorije za temelje, kanalske rove, prepuste, jaške in drenaže - strojno , planiranje dna ročno. Ocena 40% izkopa</t>
  </si>
  <si>
    <t>Izkop mehke kamnine - 4. kategorije za temelje, kanalske rove, prepuste, jaške in drenaže strojno. Ocena 60% izkopa</t>
  </si>
  <si>
    <t>S 2 5 137</t>
  </si>
  <si>
    <t>Humuziranje zelenice brez valjanja, v debelini nad 15 cm - strojno</t>
  </si>
  <si>
    <t>METEORNI KANAL M1</t>
  </si>
  <si>
    <t>Izkop vezljive zemljine/zrnate kamnine - 3. kategorije za temelje, kanalske rove, prepuste, jaške in drenaže globine 1,1 do 2,0 m - strojno, planiranje dna ročno. Ocenjeno 40% izkopa</t>
  </si>
  <si>
    <t>Izkop mehke kamnine - 4. kategorije za temelje, kanalske rove, prepuste, jaške in drenaže, globine 1,1 do 2,0 m. Ocenjeno 60% izkopa</t>
  </si>
  <si>
    <t xml:space="preserve">Izkop mehke kamnine - 4. kategorije za temelje, kanalske rove, prepuste, jaške in drenaže, globine 2,1 do 4,0 m. </t>
  </si>
  <si>
    <t xml:space="preserve">Izkop mehke kamnine - 4. kategorije za temelje, kanalske rove, prepuste, jaške in drenaže, širine do 1,0 m in globine nad 4,0 m. </t>
  </si>
  <si>
    <t xml:space="preserve">Izdelava kanalizacije iz armiranega poliestra GRP-DN 600, SN 10000, položenih skladno s EN 1610 </t>
  </si>
  <si>
    <t xml:space="preserve">do globine 2 m </t>
  </si>
  <si>
    <t xml:space="preserve">glob 2 - 4 m </t>
  </si>
  <si>
    <t xml:space="preserve">glob nad 4 m </t>
  </si>
  <si>
    <t xml:space="preserve">Izdelava kanalizacije iz armiranega poliestra GRP-DN 800, SN 10000, položenih skladno s EN 1610 </t>
  </si>
  <si>
    <t xml:space="preserve">Izdelava betonske posteljice in obbetoniranje cevi kanalizacije s cementnim betonom C20/25, podetajlu iz načrta, </t>
  </si>
  <si>
    <t>Izdelava jaška krožnega prereza iz ojačanega poliestra GRP-DN 1000, SN 10000, globine do 2 m, komplet po opisu v tehničnem poročilu in detajlu iz projekta</t>
  </si>
  <si>
    <t>METEORNI KANAL M2</t>
  </si>
  <si>
    <t>7.2.</t>
  </si>
  <si>
    <t>Izdelava kaskadnega jaška krožnega prereza iz ojačanega poliestraGRP-DN 1400, SN 10000, globine do 2 m, komplet po tehničnem poročilu in detajlu iz načrta</t>
  </si>
  <si>
    <t>0018a</t>
  </si>
  <si>
    <t>0018b</t>
  </si>
  <si>
    <t>0018c</t>
  </si>
  <si>
    <t>0019a</t>
  </si>
  <si>
    <t>0019b</t>
  </si>
  <si>
    <t>0019c</t>
  </si>
  <si>
    <t>VEJA 1</t>
  </si>
  <si>
    <t>Izkop vezljive zemljine/zrnate kamnine - 3. kategorije za temelje, kanalske rove, prepuste, jaške in drenaže, širine do 1,0 m in globine 1,1 do 2,0 m - ročno, planiranje dna ročno</t>
  </si>
  <si>
    <t>Izkop mehke kamnine - 4. kategorije za temelje, kanalske rove, prepuste, jaške in drenaže, širine do 1,0 m in globine 1,1 do 2,0 m</t>
  </si>
  <si>
    <t>N 1 1 130</t>
  </si>
  <si>
    <t>Izdelava peščene posteljice mi.deb.10 cm in obsipa v višini 20 cm iznad cevi s peskom 4-8 mm, komplet po opisu v tehničnem poročilu in detajlu iz načrta</t>
  </si>
  <si>
    <t>OBJEKTI-JAŠEK BLATNIK FI 1000 mm</t>
  </si>
  <si>
    <t>N 1 1 132</t>
  </si>
  <si>
    <t>Izdelava kanalizacije iz armiranega poliestra GRP-DN 200, SN 10000  v globini do 3 m položenih skladno s EN, položenih na betonsko posteljico</t>
  </si>
  <si>
    <t>N 1 1 131</t>
  </si>
  <si>
    <t>Izdelava jaška blatnika, krožnega prereza iz ojačanega poliestra GRP DN 1000, SN 10000, globine nad 2 do 3 m, komplet po tehničnem poročilu in detajlu iz projekta</t>
  </si>
  <si>
    <t>Izdelava betonske posteljice in obbetoniranje cevi kanalizacije s cementnim betonom C20/25, po detajlu iz načrta, premera 50 cm</t>
  </si>
  <si>
    <t>N 1 1 125</t>
  </si>
  <si>
    <t>N 1 1 106</t>
  </si>
  <si>
    <t>N 1 1 107</t>
  </si>
  <si>
    <t>VEJA 2</t>
  </si>
  <si>
    <t>VEJA 3</t>
  </si>
  <si>
    <t>OBJEKTI-REDUKCIJSKI JAŠEK</t>
  </si>
  <si>
    <t>S 3 1 141</t>
  </si>
  <si>
    <t>Izdelava nevezane nosilne plasti enakozrnatega drobljenca iz kamnine v debelini do 20 cm</t>
  </si>
  <si>
    <t>S 5 3 121</t>
  </si>
  <si>
    <t>Dobava in vgraditev cementnega betona C16/20 v prerez do 0,15 m3/m2-m1</t>
  </si>
  <si>
    <t>N 1 1 133</t>
  </si>
  <si>
    <t>Dobava in postavljanje armaturnega železa RA S500, komplet po armaturnrm načrtu</t>
  </si>
  <si>
    <t>N 1 1 134</t>
  </si>
  <si>
    <t xml:space="preserve">Dobava in postavljanje srmaturnih mrež MAG S500, komplet po armaturnem načrtu </t>
  </si>
  <si>
    <t>S 5 3 133</t>
  </si>
  <si>
    <t>Dobava in vgraditev cementnega betona C25/30 v prerez 0,31 do 0,50 m3/m2-m1</t>
  </si>
  <si>
    <t>N 1 1 137</t>
  </si>
  <si>
    <t>Dobava materiala in izdelava zaščitnega premaza ( 2x hidrotes ) ali enakovreden material, komplet pom opisu v tehničnem poročilu in navodilih proizvajalca premaza</t>
  </si>
  <si>
    <t>N 1 1 135</t>
  </si>
  <si>
    <t>Dobava in montaža vstopno-izstopne lesteve iz nerjavečega jekla, komplet po opisu v tehničnem poročilu in detajlu iz projekta</t>
  </si>
  <si>
    <t>N 1 1 136</t>
  </si>
  <si>
    <t>Dobava in vgraditev pokrova iz duktilne litine z nosilnostjo 400 kN, pravokotnega prereza 600/600 mm</t>
  </si>
  <si>
    <t>S 1 1 141</t>
  </si>
  <si>
    <t>Obnova in zavarovanje zakoličbe osi vodotoka</t>
  </si>
  <si>
    <t>S 1 1 241</t>
  </si>
  <si>
    <t>Postavitev in zavarovanje prečnega profila vodotoka</t>
  </si>
  <si>
    <t>Projektantski nadzor</t>
  </si>
  <si>
    <t>Široki izkop vezljive zemljine - 3. kategorije - strojno z odrivom do 50 m</t>
  </si>
  <si>
    <t>S 2 9 111</t>
  </si>
  <si>
    <t>Prevoz materiala na razdaljo od 100 do 200 m</t>
  </si>
  <si>
    <t>S 2 5 117</t>
  </si>
  <si>
    <t>Humuziranje brežine brez valjanja, v debelini nad 15 cm - strojno</t>
  </si>
  <si>
    <t>ZAŠČITA BREŽIN</t>
  </si>
  <si>
    <t>N 1 1 105</t>
  </si>
  <si>
    <t>Zaščita brežine s kamnito zložbo izvedeno s cementnim betonom, komplet s AB peto po opisu v tehničmem poročilu in detajlu iz načrta</t>
  </si>
  <si>
    <t>Zaščita brežine s kamnito zložbo, izvedeno s cementnim betonom</t>
  </si>
  <si>
    <t>S 2 5 274</t>
  </si>
  <si>
    <t>Zaščita brežine z lomljencem, vgrajenim na pesek, po načrtu</t>
  </si>
  <si>
    <t>kpl</t>
  </si>
  <si>
    <t>RUŠITVENA DELA</t>
  </si>
  <si>
    <t>RUŠITVE OBSTOJEČIH OBJEKTOV</t>
  </si>
  <si>
    <t>DEMONTAŽNA DELA</t>
  </si>
  <si>
    <t>Odklop, odvezovanje in spuščanje obstoječega NN samonosnega kabelskega snopa  X00/0- A2x16 mm2  s stebra cestne razsvetljave s pomočjo avtodvigala (hiab s košaro)</t>
  </si>
  <si>
    <t>Rezanje odvečnega obstoječega NN samonosnega kabelskega snopa  X00/0-A 2x16 mm2, zvijanje v kolobar in odvoz demontiranega NN kablskega snopa v skladišče vzdrževalca javne razsvetljave</t>
  </si>
  <si>
    <t>Odklop in demontaža obstoječe svetilke cestne razsvetljave z avtodvigalom (hiab s košaro), odvoz svetilke v skladišče vzdrževalca javne razsvetljave</t>
  </si>
  <si>
    <t xml:space="preserve">Trasiranje nove trase kabelske kanalizacije </t>
  </si>
  <si>
    <t>Stroški zakoličbe vseh obstoječih podzemnih komunalnih vodov - vodovod, elektrika, telekomunikacije, kanalizacija, plinovod ….</t>
  </si>
  <si>
    <t>Pridobitev dovoljenja za poseg v javno dobro (državna cesta) z morebitno izdelavo elaborata, zavarovanje prometa med gradnjo s pridobitvijo dovoljenj, eventuelno izdelavo prometnih načrtov ter dobava in postavitev ustrezne signalizacije za vse dni gradnje (sorazmerni delež)</t>
  </si>
  <si>
    <t>Fino planiranje dna jarka pred položitvijo peščene oziroma betonske posteljice</t>
  </si>
  <si>
    <t>Izdelava posteljice iz agregatnega materiala frakcije 0-4 mm v debelini plasti d=10 cm in obsip cevi z agregatnim materialom frakcije 0-4 m v debelini plasti d=10 cm nad temenom cevi, polaganje ozemljilnega valjanca</t>
  </si>
  <si>
    <t>Izdelava posteljice iz betona C12/15 v debelini plasti d=10 cm in obbetoniranjem cevi v debelini plasti d=10 cm nad temenom cevi, polaganje ozemljilnega valjanca</t>
  </si>
  <si>
    <t>Zasip jarka z izkopanim materialom z nabijanjem po slojih 15 cm s prebrano zemljo do vrha jarka oziroma do vrha brežine ali zelenice, polaganje PVC opozorilnega traku</t>
  </si>
  <si>
    <t>Zasip kabelskega jarka s tamponskim gramozem frakcije 0-32 mm s komprimiranjem v slojih po 15 cm do vrha oziroma do asfalta in planiranjem zaključnega sloja s točnostjo ±1 cm, polaganje PVC opozorilnega traku</t>
  </si>
  <si>
    <t>Ureditev zelenice z zatravitvijo na območju brežine in travnika</t>
  </si>
  <si>
    <t>GRADBENA DELA</t>
  </si>
  <si>
    <t>Stigmaflex cev f110 mm (v palicah) skupaj z original čepi, vodotesnimi spoji, distančniki, koleni, …, položena v kabelski rov</t>
  </si>
  <si>
    <t>Stigmaflex cev f90 mm (v kolutu) skupaj z original čepi, vodotesnimi spoji, distančniki, koleni, …, položena v kabelski rov</t>
  </si>
  <si>
    <t>Stigmaflex cev f75 mm (v kolutu) skupaj z original čepi, vodotesnimi spoji, distančniki, koleni, …, položena v kabelski rov</t>
  </si>
  <si>
    <t>Stigmaflex cev f63 mm (v kolutu) skupaj z original čepi, vodotesnimi spoji, distančniki, koleni, …, položena v kabelski rov</t>
  </si>
  <si>
    <t>Stigmaflex cev f40 mm (v kolutu) skupaj z original čepi, vodotesnimi spoji, distančniki, koleni, …, položena v kabelski rov</t>
  </si>
  <si>
    <t>Pocinkan valjanec FeZn 25x4mm položen v kabelski rov</t>
  </si>
  <si>
    <t>Protikorozijska zaščita valjanca z bitumensko maso pri prehodu iz kabelskega rova na plano</t>
  </si>
  <si>
    <t>Križna sponka iz nerjavečega materiala za povezavo med ploščatimi vodniki</t>
  </si>
  <si>
    <t>Rdeč PVC opozorilni trak z napisom "POZOR ELEKTRIKA" položen v kabelski rov</t>
  </si>
  <si>
    <t>Izdelava kabelskega jaška notranjih dimenzij 50x50x65 cm v pločniku (količine za izdelavo enega jaška)</t>
  </si>
  <si>
    <t>- strojni in deloma ročni izkop jame dimenzij (axbxg): 0,8 x 0,8 x 0,85 m v terenu III. do VI. ktg. (80% v terenu III. in IV. ter  20% v terenu V. in VI. ktg.)</t>
  </si>
  <si>
    <t>- planiranje dna gradbene jame</t>
  </si>
  <si>
    <t>- polaganje filca</t>
  </si>
  <si>
    <t>- izdelava podlage s podložnim betonom C12/15, prereza 0,1m3/m2, v debelini 10cm</t>
  </si>
  <si>
    <t xml:space="preserve">- vgradnja prefabriciranega betonskega kabelskega jaška kot npr. tip Jadranka notranjih dimenzij 50x50x45 cm </t>
  </si>
  <si>
    <t>- vgradnja prefabriciranega podaljška betonskega kabelskega jaška kot npr. tip Jadranka notranjih dimenzij 50x50x20 cm, pritrditev na osnovni jašek</t>
  </si>
  <si>
    <t>- izdelava odprtine v steni jaška  za uvod cevi kabelske kanalizacije v jašek, obdelava odprtine v steni s finim ometom po izvedbi kabelske kanalizacije</t>
  </si>
  <si>
    <t>-  vgradnja enojnega LTŽ pokrova z odprtino 500x500 mm z napisom CESTNA RAZSVETLJAVA in nosilnostjo 125 kN skupaj z okvirjem</t>
  </si>
  <si>
    <t>- zasipnje sten okoli jaška s tamponskim gramozom in delno z izkopanim materialom, utrjevanje po slojih 20 cm, finalno planiranje</t>
  </si>
  <si>
    <t>Izdelava kabelskega jaška notranjih dimenzij 60x60x88 cm v pločniku (količine za izdelavo enega jaška)</t>
  </si>
  <si>
    <t>- strojni in deloma ročni izkop jame dimenzij (axbxg): 1,1 x 1,1 x 1,15 m v terenu III. do VI. ktg. (80% v terenu III. in IV. ter  20% v terenu V. in VI. ktg.)</t>
  </si>
  <si>
    <t xml:space="preserve">- vgradnja prefabriciranega betonskega kabelskega jaška kot npr. tip Jadranka notranjih dimenzij 60x60x88 cm </t>
  </si>
  <si>
    <t>-  vgradnja enojnega LTŽ pokrova z odprtino 600x600 mm z napisom CESTNA RAZSVETLJAVA in nosilnostjo 125 kN skupaj z okvirjem</t>
  </si>
  <si>
    <t>Izdelava temelja stebra cestne razsvetljave višine 5 m (6 m) –  sidrna plošča (količine za izdelavo enega temelja)</t>
  </si>
  <si>
    <t>- strojni in deloma ročni izkop jame dimenzij (axbxg): 0,9 x 0,9 x 1,0 m v terenu III. do VI. ktg. (80% v terenu III. in IV. ter  20% v terenu V. in VI. ktg.)</t>
  </si>
  <si>
    <t>- izdelava opaža sten in demontaža opaža po betoniranju</t>
  </si>
  <si>
    <t>- vgradnja aramturnega železa (mreže in palice ustreznih profilov)</t>
  </si>
  <si>
    <t>- vgradnja sidrnega vijaka za pritrditev stebra CR na temelj, dimenzij M16 x 500 x 170 mm</t>
  </si>
  <si>
    <t xml:space="preserve">- vgradnja betona C25/30, prereza 0,2 m3/m2, v temelj dimenzij (axbxh): 0,7 x 0,7 x 0,9 m </t>
  </si>
  <si>
    <t>- vgradnja stigmaflex cevi  f90 mm za uvod kablov v kandelaber</t>
  </si>
  <si>
    <t>- zaključno dobetoniranje temelja in vrh, ki gleda iz zemlje, zalikamo v blagem nagibu</t>
  </si>
  <si>
    <t>Izdelava temelja stebra cestne razsvetljave višine 10 m –  sidrna plošča (količine za izdelavo enega temelja)</t>
  </si>
  <si>
    <t>- strojni in deloma ročni izkop jame dimenzij (axbxg): 1,4 x 1,4 x 1,1 m v terenu III. do VI. ktg. (80% v terenu III. do IV. in 20% v terenu V. do VI. ktg.)</t>
  </si>
  <si>
    <t>- vgradnja sidrnega vijaka za pritrditev stebra CR na temelj, dimenzij M20 x 600 x 270 mm</t>
  </si>
  <si>
    <t xml:space="preserve">- vgradnja betona C25/30, prereza 0,2 m3/m2, v temelj dimenzij (axbxg): 1,2x1,2x0,4 m + 0,6x0,6x0,6 m </t>
  </si>
  <si>
    <t>Doplnitev popisa temelja stebra cestne razsvetljave višine 10 m –  sidrna plošča v mostni konstrukciji (količine za izdelavo enega temelja)</t>
  </si>
  <si>
    <t>- opažanje, armiranje in betoniranje temelja so zajeti v popisu  "Načrt gradbenih konstrukcij in drugi gradbeni načrti "</t>
  </si>
  <si>
    <t>- vgradnja stigmaflex cevi  f63 mm za uvod kablov v kandelaber</t>
  </si>
  <si>
    <t>Izdelava temelja za omari P.M.O. CR-_ in P CR-_ (količine za izdelavo enega temelja)</t>
  </si>
  <si>
    <t>- strojni in deloma ročni izkop jame dimenzij (axbxg): 1,2 x 0,5 x 1,0 m v terenu III. do VI. ktg. (80% v terenu III. in IV. ter  20% v terenu V. in VI. ktg.)</t>
  </si>
  <si>
    <t>- vgradnja sidrnega vijaka za pritrditev kandelabra na temelj, dimenzije M12 x 250 x 80 mm</t>
  </si>
  <si>
    <t xml:space="preserve">- vgradnja betona C25/30, prereza 0,2 m3/m2, v temelj dimenzij (axbxh): 1,35 x 0,4 x 1,5 m </t>
  </si>
  <si>
    <t>- vgradnja stigmaflex cevi  f110 mm za uvod kablov v omaro</t>
  </si>
  <si>
    <t>- vgradnja stigmaflex cevi  f63 mm za povezavo s kablom med omarama</t>
  </si>
  <si>
    <t>Uskladitev križanj kabelske kanalizacije z ostalimi podzemnimi komunalnimi instalacijami (skladno s "Smernice in navodila za izbiro, polaganje in prevzem elektroenergetskih kablov nazivne napetosti 1kV do 35kV – Elektro inštitut Milan Vidmar – Študija št. 2090, september 2011")</t>
  </si>
  <si>
    <t>opis
postavke:</t>
  </si>
  <si>
    <t>ELEKTROMONTAŽNA DELA</t>
  </si>
  <si>
    <t>Kabel NAYY-J 4x70 + 2,5 mm2 uvlečen v kabelsko kanalizacijo</t>
  </si>
  <si>
    <t>Kabelski čevelji za kabel NAYY-J 4x70 + 2,5 mm2 -  Al/Cu 70 mm2/f10 mm,  štiri žilni kabelski končnik, toploskrčne cevi z lepilom za zaščito kabelskih čevljev, priklop kabla</t>
  </si>
  <si>
    <t>Kabel NAYY-J 4x35 + 2,5 mm2 uvlečen v kabelsko kanalizacijo</t>
  </si>
  <si>
    <t>Kabelski čevelji za kabel NAYY-J 4x35 + 2,5 mm2 -  Al/Cu 35 mm2/f8 mm,  štiri žilni kabelski končnik, toploskrčne cevi z lepilom za zaščito kabelskih čevljev, priklop kabla</t>
  </si>
  <si>
    <t>Napisna ploščica z oznako in opisom kabla, pritrjena na kabel v kabelskem jašku</t>
  </si>
  <si>
    <t>Priključno merilna omarica  P.M.O. CR-1 - tipska prostostoječa kabelska omarica iz nerjaveče pločevine, dimenzij (šxvxg): 450 x 900 x 200 mm (stopnja IP zaščite na prah in vodo naj bo IP54, stopnja odpornosti na udarce pa IK08), s podstavkom dimenzij (šxvxg): 450 x 100 x 200 mm, montirana na betonski temelj, razdeljena na priključni in merilni del, merilni del je opremljen z okencem s pogledom na števec, števčno ploščo, vrata opremljena s  ključavnico elektro distribucije, vanjo se vgradi sledeča oprema:</t>
  </si>
  <si>
    <t>priključni del</t>
  </si>
  <si>
    <t>- prenapetostni zaščitni odvodnik 1. stopnje - varistor, Iimp (10/350)= 12,5 kA, In (8/20)= 25 kA, Imax (8/20)= 60 kA, Uc= 320V, Up= 1,5 kV, s prikazom stanja kot npr. PROTEC B2SR (Iskra zaščite)</t>
  </si>
  <si>
    <t xml:space="preserve">- horizontalni varovalčni ločilnik za sistem BUS 60 (glavne varovalke in varovalke za varovanje odvodnikov prenapetosti), tripolni, kot npr. HVL00 (160A) z NV varovalkami 20 A gG </t>
  </si>
  <si>
    <t>- termoplastični lahko snemljiv pokrov zbiralčnega sistema - zaščita pred neposrednim dotikom, skupaj z nosilcem</t>
  </si>
  <si>
    <t>- 60 mm zbiralčni sistem (Cu 30x5 mm) - L1, L2, L3, skupaj z nosilci za pritrditev zbiralk - za direkten priklop dovodnega in odvodnega kabla ter varovalčnega ločilnika</t>
  </si>
  <si>
    <t>- PEN zbiralka (Cu 30x5 mm) z izolatorji</t>
  </si>
  <si>
    <t>merilni del</t>
  </si>
  <si>
    <t>- trifazni direktni dvosmerni elektronski števec delovne in jalove energije z notranjo uro (razreda točnosti A za delovno energijo in 2 za jalovo energijo), 400/230V, 5-100A, z vgrajenim LCD prikazovalnikom, G3-PLC komunikacijskim vmesnikom in stikalno napravo – odklopnikom, kot npr. ZMXi320CQU1L1D3 (Landis@Gyr)</t>
  </si>
  <si>
    <t>- tipka za ponovni vklop tarifnega odklopnika, zaščite IP67</t>
  </si>
  <si>
    <t>skupno</t>
  </si>
  <si>
    <t xml:space="preserve"> -ožičenje omare, s kanali za ožičenje, prekrivnimi ploščami, montažnimi letvami, vrstnimi sponkami, napisnimi ploščicami opreme omarice in kablov, uvodnicami, pritrdilnim in ostalim drobnim materialom, izdelava troplne sheme, predajo dokumentacije, meritev in certifikatov za omarico</t>
  </si>
  <si>
    <t>Priključno merilna omarica  P.M.O. CR-2 - tipska prostostoječa kabelska omarica iz nerjaveče pločevine, dimenzij (šxvxg): 450 x 900 x 200 mm (stopnja IP zaščite na prah in vodo naj bo IP54, stopnja odpornosti na udarce pa IK08), s podstavkom dimenzij (šxvxg): 450 x 100 x 200 mm, montirana na betonski temelj, razdeljena na priključni in merilni del, merilni del je opremljen z okencem s pogledom na števec, števčno ploščo, vrata opremljena s  ključavnico elektro distribucije, vanjo se vgradi sledeča oprema:</t>
  </si>
  <si>
    <t xml:space="preserve">- horizontalni varovalčni ločilnik (glavne varovalke in varovalke za varovanje odvodnikov prenapetosti), tripolni, kot npr. HVL00 (160A) z NV varovalkami 20 A gG </t>
  </si>
  <si>
    <t>Kabel NAYY-J 4x16 + 2,5 mm2 uvlečen v kabelsko kanalizacijo</t>
  </si>
  <si>
    <t>Kabelski tulci za zaključek kabla NAYY-J 4x16 + 2,5 mm2,   toploskrčne cevi z lepilom za zaščito kabelskih tulcev, priklop kabla na priključno ploščo v stebru CR, toplokrčni zakljućni čep za neizkoriščeno žilo</t>
  </si>
  <si>
    <t>Finožilni kabel FG16OR16 3x2,5 mm2 uvlečen v kabelsko kanalizacijo</t>
  </si>
  <si>
    <t>Raven dvosegmenti, okrogli steber zunanje razsvetljave, višine 5 m, prilagojen za montažo na sidrne vijake, vročecinkane izvedbe (nanos cinka mora biti v skladu s standardom EN ISO 1461 minimalno 86 mm) - debelina stene posameznega segmenta je 3 mm, privarjena sidrna plošča dimenzij: 250x250x12 mm, vrh kandelabra prilagojen za direktni natik svetilke (f=60mm), s priključno ploščo (MVL 435/2), s cevno varovalko 6A  in ožičenjem FG16OR16 3x2,5 mm2  od priključne plošče do svetilke, kot npr. RPS5-60 (NCM), postavljen na temelj z avtodvigalom, priklop ozemljitvenega valjanca na steber</t>
  </si>
  <si>
    <t>Raven dvosegmenti, okrogli steber zunanje razsvetljave, višine 6 m, prilagojen za montažo na sidrne vijake, vročecinkane izvedbe (nanos cinka mora biti v skladu s standardom EN ISO 1461 minimalno 86 mm) - debelina stene posameznega segmenta je 3 mm, privarjena sidrna plošča dimenzij: 250x250x12 mm, vrh kandelabra prilagojen za direktni natik svetilke (f=60mm), s priključno ploščo (MVL 435/2), s cevno varovalko 6A  in ožičenjem FG16OR16 3x2,5 mm2  od priključne plošče do svetilke, kot npr. RPS6-60 (NCM), postavljen na temelj z avtodvigalom, priklop ozemljitvenega valjanca na steber</t>
  </si>
  <si>
    <t>Raven petsegmenti, okrogli steber zunanje razsvetljave, višine 10 m, prilagojen za montažo na sidrne vijake, vročecinkane izvedbe (nanos cinka mora biti v skladu s standardom EN ISO 1461 minimalno 86 mm) - debelina stene prevega segmenta je 4 mm, ostalih segmentov pa je 3 mm, privarjena sidrna plošča dimenzij: 400x400x15 mm, vrh kandelabra prilagojen za direktni natik svetilke (f=60mm), s priključno ploščo (MVL 435/2), s cevno varovalko 6A  in ožičenjem FG16OR16 3x2,5 mm2  od priključne plošče do svetilk, kot npr. RPS10L-60 (NCM), postavljen na temelj z avtodvigalom, priklop ozemljitvenega valjanca na steber</t>
  </si>
  <si>
    <t>LED svetilka cestne razsvetljave tip 1, dimenzije (dxšxv): 603x300x180 mm, kot npr. 3290 Sella 1 - ST 16LED 63W 530mA 7528lm (Disano)
Ohišje svetilke je izdelana iz tlačno litega aluminija, prašno obarvana v srebrno sivo barvo. Na zgornjem delu ohišja svetilke so naameščena hladilna rebra s površinami, ki zagotavljajo zelo dobro hlajenje samega ohišje in posredno LED svetlobnih virov</t>
  </si>
  <si>
    <t xml:space="preserve">Optika: cestna </t>
  </si>
  <si>
    <t>Zaščitno steklo je kaljeno, debeline 4 mm, izdelano iz visoko prosojnega naterijala rez odporno na toplotne udare in mehanske obremenitve skladno z UNI EN 12150-1:2001</t>
  </si>
  <si>
    <t>Oprema:
 - ločilnik napajanja v razredu II omogoča varnostni izklop svetilke ob odprtju pokrova
 - prenapetostna zaščita po standardu EN 5147 razred 2 omogoča zaščito LED modula in napajalnika (dodatna zaščita do 10 kV na zahtevo)</t>
  </si>
  <si>
    <t>Predstikalna naprava: 
- polprevodniška, avtomatska redukcija svetlobnega toka  in moči na podlagi virtualne polnoči
- faktor moči ≥ 0,92</t>
  </si>
  <si>
    <t>LED svetlobni vir:
  - z življenjsko dobo L80/B10@≥ 100.000 h
  - McAdam &lt; 3,
  - efektivni svetlobni tok ≥ 7528 lm ± 10 %
  - temperatura barve svetlobe 3000 °K
  - barvni indeks CRI ≥ 70</t>
  </si>
  <si>
    <t>Ostalo:
- Priključna moč ≤  63,9 W
- Stopnja zaščite ≥ IP66
- Mehanska trdnost ≥ IK09
- Razred izolacije: II</t>
  </si>
  <si>
    <t>LED svetilka cestne razsvetljave tip 2, dimenzije (dxšxv): 603x300x180 mm, kot npr. 3290 Sella 1 - ST 8LED 42W 700mA 4888lm (Disano)
Ohišje svetilke je izdelana iz tlačno litega aluminija, prašno obarvana v srebrno sivo barvo. Na zgornjem delu ohišja svetilke so naameščena hladilna rebra s površinami, ki zagotavljajo zelo dobro hlajenje samega ohišje in posredno LED svetlobnih virov.</t>
  </si>
  <si>
    <t>Ostalo:
- Priključna moč ≤  42,8 W
- Stopnja zaščite ≥ IP66
- Mehanska trdnost ≥ IK09
- Razred izolacije: II</t>
  </si>
  <si>
    <t>LED svetilka cestne razsvetljave tip 1, dimenzije (dxšxv): 603x300x180 mm, kot npr. 3293 Sella 1-Asimmetrico 60° LED 68W 530mA 4707lm (Disano)
Ohišje svetilke je izdelana iz tlačno litega aluminija, prašno obarvana v srebrno sivo barvo. Na zgornjem delu ohišja svetilke so naameščena hladilna rebra s površinami, ki zagotavljajo zelo dobro hlajenje samega ohišje in posredno LED svetlobnih virov</t>
  </si>
  <si>
    <t>Optika: široka asimetrična 60°</t>
  </si>
  <si>
    <t>Predstikalna naprava: 
- polprevodniška, konstantni svetlobni tok
- faktor moči ≥ 0,92</t>
  </si>
  <si>
    <t>Ostalo:
- Priključna moč ≤  68 W
- Stopnja zaščite ≥ IP66
- Mehanska trdnost ≥ IK09
- Razred izolacije: II</t>
  </si>
  <si>
    <t>Nadgradna vodotesna svetilka, dimenzij: 102x120x1260 mm, ohišje iz brizganega, nelomljivega, samogasnega polikabonata V2, odpornega na vplive UV žarkov s tretmajem, ki preprečuje degradacijo materiala, optika iz samogasnega polikarbonata V2, znotraj narebričenega za boljšo distribucijo svetlobnega toka, odsevnik iz jeklene cinkane pločevine, prašno obarvane v belo barvo na osnovi poliesterskih smol, proizvod je skladen s standardom EN 60589-1 in EN 60598-2-1, stopnja zaščite skladna s standardom EN 60529 je IP66 in IK08, razred izolacije I, ENEC certifikat, ožičenje je skladno s standardom 50525-2-31, polprevodniška predstilakna naprava, svetlobni LED vir:  4.000 K, CRI ≥ 80, življenska doba pri 70% 50.000 h (L70/B20), efektivni svelobni tok ≥ 6.786 lm +/-  10%, priključna moč ≤ 54 W, klasifikacija fotobiotične ogroženosti: ni potrebna, napajanje 230V AC, 50Hz, ustreza kot npr. 960 Hydro LED 54W CLD CELL (Disano)</t>
  </si>
  <si>
    <t>Prižigališče cestne razsvetljave  P CR-_ - tipska prostostoječa kabelska omara iz nerjaveče pločevine, dimenzij (šxvxg): 450 x 900 x 200 mm (stopnja IP zaščite na prah in vodo naj bo IP54, stopnja odpornosti na udarce pa IK08), s podstavkom dimenzij (šxvxg): 450 x 100 x 200 mm, montirana na betonski temelj, vrata opremljena s  ključavnico vzdrževalca razsvetljave, omarica se opremi z  DIN letvami in perforirano montažno ploščo za vgradnjo opreme, žepki za načrte, ožičena in preiskušana, vanjo se vgradi sledeča oprema:</t>
  </si>
  <si>
    <t>- glavno bremensko ločilno stikalo za vgradnjo na DIN letev, In=25A, kontaktni sklop 3x (0-1), z indikacijo položaja kontakta, kot npr. CLBS 25 3P (Eti)</t>
  </si>
  <si>
    <t>- premostitvena tuljava kot npr. PZH L 32/15 (Hermi)</t>
  </si>
  <si>
    <t>prenapetostni zaščitni odvodnik II. stopnje, In (8/20)= 20 kA, s prikazom stanja kot npr. PZH II V3/320/50 (Hermi), komplet z ozemljitveno šino</t>
  </si>
  <si>
    <t>- cilindrični varovalčni ločilnik, 690V, tripolni kot npr. EFD 10 - 32A  (Eti ), s cilindričnimi talilnimi vložki CH10 - 10A gG</t>
  </si>
  <si>
    <t>-cilindrični varovalčni ločilnik, 690V, enopolni kot npr. EFD 10 - 32A  (Eti ), s cilindričnim talilnim vložkom CH10 - 10A gG</t>
  </si>
  <si>
    <t>- krmilno stikalo za vgradnjo na DIN letev, 20A, kontaktni sklop 2x (1-0-2)  kot npr. Z-DSU2-102 (Eaton)</t>
  </si>
  <si>
    <t>- nočna krmilna naprava (forel) z zunanjim senzorjem, kot npr. SOU-1 (Eti)</t>
  </si>
  <si>
    <t>- kontaktor 32A /400V/7,5 kW, krmilna napetost 230V AC, kot npr. CEM18.10 (Eti), kontakti 4xNO</t>
  </si>
  <si>
    <t>- sistem viličastih zbiralk L1, L2, L3</t>
  </si>
  <si>
    <t>- energetska vrstna sponka 25 mm2, montaža na DIN šino</t>
  </si>
  <si>
    <t>- energetska vrstna sponka 10 mm2, montaža na DIN šino</t>
  </si>
  <si>
    <t xml:space="preserve"> -krmilna vrstna sponka 4 mm2, montaža na DIN šino</t>
  </si>
  <si>
    <t>- sistem vrstnih sponk PEN</t>
  </si>
  <si>
    <t xml:space="preserve"> -ožičenje omare, s kanali za ožičenje, prekrivnimi ploščami, napisnimi ploščicami opreme omare in kablov, uvodnicami, pritrdilnim in ostalim drobnim materialom, izdelava troplne sheme, predajo dokumentacije, meritev in certifikatov za omarico</t>
  </si>
  <si>
    <t>Električne meritve zaščite proti električnemu udaru in ozemljitev z izdelavo merilnega poročila, merilec mora imeti opralvljen izpit Preglednik manj zahtevnih (zahtevnih) električnih inštalacij in inštalacij zaščite pred delovanjem strele, meritve morajo biti narejene v prisotnosti odgovornega nadzornika električnih instalacij in opreme - merilec mora biti prisoten pri gradnji v vseh gradbenih fazah!</t>
  </si>
  <si>
    <t>Preizkus delovanja cestne razsvetljave, svetlobno tehnične meritve</t>
  </si>
  <si>
    <t>Ureditev priklopa na NN distrbucijsko omrežje - pridobitev vse  potrebne dokumentacije (soglasje za priključitev, pogodba o priključitvi, pogodba o dostopu), plačilo elektroenergetskega prispevka ostali odjem - omejevalec toka 3x16 A, nadzor nad izgradnjo NN priključka, pregled NN priključka in merilnega mesta s strani elektro distribucijskega podjetja, priključitev merilnega mesta na NN omrežje</t>
  </si>
  <si>
    <t>Zakoličba obstoječe trase kabelske kanalizacije oziroma NN voda</t>
  </si>
  <si>
    <t>Strojno rezanje obstoječega asfalta do debeline 10 cm</t>
  </si>
  <si>
    <t>ZAŠČITA OBSTOJEČEGA NN VODA MED GRADNJO</t>
  </si>
  <si>
    <t>Pazljiv strojni in ročni izkop kabelskega jarka (nad obstoječim kablom zaradi prestavitve oziroma začasne zaščite obstoječega NN voda) v terenu III. in IV. ktg. širine 0,3 m in globine 1,0 m  - upoštevano 80% celotnega izkopa</t>
  </si>
  <si>
    <t>Pazljiv strojni in ročni izkop kabelskega jarka (nad obstoječim kablom zaradi prestavitve oziroma začasne zaščite obstoječega NN voda) v terenu V. in VI. ktg. širine 0,3 m in globine 1,0 m  - upoštevano 20% celotnega izkopa</t>
  </si>
  <si>
    <t>Izdelava posteljice iz betona C12/15 v debelini plasti d=10 cm in in obbetoniranje cevi z betonom C25/30 in mrežo Q524 v debelini plasti d=10 cm nad temenom cevi</t>
  </si>
  <si>
    <t>TRAJNA ZAŠČITA OBSTOJEČEGA NN VODA</t>
  </si>
  <si>
    <t>NOVOGRADNJA</t>
  </si>
  <si>
    <t>Pazljiv strojni in ročni izkop kabelskega jarka (nad obstoječim kablom zaradi prestavitve obstoječega NN voda) v terenu III. in IV. ktg. širine 0,3 m in globine do 1,0 m  - upoštevano 80% celotnega izkopa</t>
  </si>
  <si>
    <t>Pazljiv strojni in ročni izkop kabelskega jarka (nad obstoječim kablom zaradi prestavitve obstoječega NN voda) v terenu V. in VI. ktg. širine 0,3 m in globine do 1,0 m  - upoštevano 20% celotnega izkopa</t>
  </si>
  <si>
    <t>Izkop kabelskega jarka v terenu III. in IV. ktg. širine 0,3-0,8 m in globine 0,9-1,2 m (glej risbo - Karakteristični prerezi kabelskega rova) - upoštevano 80% celotnega izkopa</t>
  </si>
  <si>
    <t>Izkop kabelskega jarka v terenu V. in VI. ktg. širine 0,3-0,8 m in globine 0,9-1,2 m (glej risbo - Karakteristični prerezi kabelskega rova) - upoštevano 20% celotnega izkopa</t>
  </si>
  <si>
    <t>Dobava in vgradnja asfalta na pločniku in lokalni cesti (ročno vgrajevanje): obrabno-zaporni sloj (AC 11 surf B 50/70 A3) debeline 6 cm, vključno z obrizgom starega asfalta z bitumensko emulzijo in zalitjem stikov med starim in novim asfaltom z bitumnom</t>
  </si>
  <si>
    <t>Stigmaflex cev f110 mm (v palicah) za zaščito obstoječega NN voda, položena v kabelski rov cev se pred polaganjem v kabelski rov vzdolžno prereže, nato se vanjo prestavi obstoječ NN kabel, cev se utrdi z objemkami in položi na betonsko posteljico</t>
  </si>
  <si>
    <t>Stigmaflex cev f160 mm (v palicah) skupaj z original čepi, vodotesnimi spoji, distančniki, koleni, …, položena v kabelski rov</t>
  </si>
  <si>
    <t>Strojno dolbljenje  preboja dimenzij (šxv): 0,4x0,4m betonsko steno obstoječega kabelskega jaška  za uvod cevi kabelske kanalizacije, obdelava odprtine v steni s finim ometom po izvedbi kabelske kanalizacije</t>
  </si>
  <si>
    <t>Izdelava kabelskega jaška notranjih dimenzij 120x120x88 cm v pločniku oziroma zelenici (količine za izdelavo enega jaška)</t>
  </si>
  <si>
    <t>- strojni in deloma ročni izkop jame dimenzij (axbxg): 1,65x1,65x1,55 m v terenu III. do VI. ktg. (80% v terenu III. in IV. ter  20% v terenu V. in VI. ktg.)</t>
  </si>
  <si>
    <t xml:space="preserve">- vgradnja prefabriciranega betonskega kabelskega jaška kot npr. tip Jadranka notranjih dimenzij 120x120x109 cm </t>
  </si>
  <si>
    <t>- vgradnja prefabriciranega AB pokrova kabelskega jaška kot npr. tip Jadranka zunanjih dimenzij 140x140x20 cm in odprtino 60x60 cm, nosilnosti 400 kN</t>
  </si>
  <si>
    <t>-  vgradnja enojnega LTŽ pokrova z odprtino 600x600 mm z napisom ELEKTRIKA in nosilnostjo 125 kN skupaj z okvirjem</t>
  </si>
  <si>
    <t>Kabel NAYY-J 4x150 + 2,5 mm2 uvlečen v kabelsko kanalizacijo</t>
  </si>
  <si>
    <t>Kabelski čevelji za kabel NAYY-J 4x150 + 2,5 mm2 -  Al/Cu 150 mm2/f12 mm,  štiri žilni kabelski končnik, toploskrčne cevi z lepilom za zaščito kabelskih čevljev, priklop kabla</t>
  </si>
  <si>
    <t>NN kabelska spojka z mehanskimi konektorji, toploskrčna za 1kV kable kot npr. 91 AH25S (3M), za spoj  kablov tip NAYY-J 4x150 + 2,5 mm2, komplet priključni, spojni, izolirni material ter izdelava</t>
  </si>
  <si>
    <t>NN kabelska spojka z mehanskimi konektorji, samoskrčna za 1kV kable kot npr. 91 AH23S (3M), za spoj  kablov tip NAYY-J 4x70 + 2,5 mm2, komplet priključni, spojni, izolirni material ter izdelava</t>
  </si>
  <si>
    <t>Priključno merilna omarica  P.M.O. ČN - ipska vgradna kabelska omara iz nerjaveče pločevine, kot npr. tip OPM 021 22 (Elba), dimenzij (šxvxg): 600 x 1000 x 200 mm(stopnja IP zaščite na prah in vodo naj bo IP44, stopnja odpornosti na udarce pa IK08), vgrajena v fasadni zid, razdeljena na priključni in merilni del, merilni del je opremljen z okencem s pogledom na števec, števčno ploščo, vrata opremljena s  ključavnico elektro distribucije, vanjo se vgradi sledeča oprema:</t>
  </si>
  <si>
    <t xml:space="preserve">- horizontalni varovalčni ločilnik (glavne varovalke in varovalke za varovanje odvodnikov prenapetosti), tripolni, kot npr. HVL1 (250A) z NV varovalkami 125 A gG </t>
  </si>
  <si>
    <t>- tokovnimi transformatorji 150/5A, 7,5 VA , skozni, kot npr. TC 6.2 (Cirkutor)</t>
  </si>
  <si>
    <t>- trifazni polindirektni dvosmerni elektronski števec delovne in jalove energije z merjeno močjo - 400/230V, 5A , z  LCD prikazovalnikom, kot npr. MT880-T1A42R56 (Iskraemeco) ZMXi320CQU1L1D3 (Landis@Gyr)</t>
  </si>
  <si>
    <t>- instalacijski odklopnik, 400V, Icu = 10 kA, tripolni, kot npr. ETIMAT P10 C6A/3P (Eti)</t>
  </si>
  <si>
    <t>- merilno spončna garnitura, komplet s   priključki</t>
  </si>
  <si>
    <t>- GSM/GPRS komunikacijski vmesnik za števec električne energije, kot npr. CM-v-3 (Iskraemeco) z anteno</t>
  </si>
  <si>
    <t>Nadzor Elektro Primorskaja. Obračun nadzora se bo izvedel po dokazljivih dejanskih stroških na podlagi računa izvajalca projektantskega nadzora.</t>
  </si>
  <si>
    <t>Odklop, odvezovanje in spuščanje obstoječih SN vodnikov Al/Fe 70/12 mm2 s podpornih izolatorjev na SN betonskem drogu s pomočjo avtodvigala (hiab s košaro)</t>
  </si>
  <si>
    <t>Rezanje odvečnih SN vodnikov Al/Fe 70/12 mm2, navijanje v kolute in odvoz demontiranih SN vodnikov v skladišče vzdrževalca upravljalca SN omrežja</t>
  </si>
  <si>
    <t>Zakoličba obstoječe trase kabelske kanalizacije oziroma SN voda</t>
  </si>
  <si>
    <t>Pazljiv strojni in ročni izkop kabelskega jarka (nad obstoječim kablom zaradi prestavitve oziroma začasne zaščite obstoječega SN voda) v terenu III. in IV. ktg. širine 0,3 m in globine 1,0 m  - upoštevano 80% celotnega izkopa</t>
  </si>
  <si>
    <t>Pazljiv strojni in ročni izkop kabelskega jarka (nad obstoječim kablom zaradi prestavitve oziroma začasne zaščite obstoječega SN voda) v terenu V. in VI. ktg. širine 0,3 m in globine 1,0 m  - upoštevano 20% celotnega izkopa</t>
  </si>
  <si>
    <t>Pazljiv strojni in ročni izkop kabelskega jarka (nad obstoječim kablom zaradi prestavitve obstoječega SN voda) v terenu III. in IV. ktg. širine 0,3-0,45 m in globine do 1,0 m  - upoštevano 80% celotnega izkopa</t>
  </si>
  <si>
    <t>Pazljiv strojni in ročni izkop kabelskega jarka (nad obstoječim kablom zaradi prestavitve obstoječega SN voda) v terenu V. in VI. ktg. širine 0,3-0,45 m in globine do 1,0 m  - upoštevano 20% celotnega izkopa</t>
  </si>
  <si>
    <t>Izkop kabelskega jarka za ozemljilo v terenu III. in IV. ktg. širine 0,2 m in globine 1,2 m - upoštevano 80% celotnega izkopa</t>
  </si>
  <si>
    <t>Izkop kabelskega jarka za ozemljilo v terenu V. in VI. ktg. širine 0,2 m in globine 1,2 m - upoštevano 20% celotnega izkopa</t>
  </si>
  <si>
    <t>Polaganje zemljine z nizko specifično upornostjo (r&lt;100Wm - humus, glina, ilovica,  po predhodni odobritvi vzorca odobrenega s strani naročnika), na dno kabelskega jarka, polaganje ozemljilnega valjanca, utrjevanje v slojih po 20 cm</t>
  </si>
  <si>
    <t>TRAJNA ZAŠČITA OBSTOJEČEGA SN VODA</t>
  </si>
  <si>
    <t>Stigmaflex cev f160 mm (v palicah) za zaščito obstoječega SN voda, položena v kabelski rov cev se pred polaganjem v kabelski rov vzdolžno prereže, nato se vanjo prestavi obstoječe SN kable, cev se utrdi z objemkami in položi na betonsko posteljico</t>
  </si>
  <si>
    <t>PE/HD cev 2x f50/40 mm (v kolutu) skupaj z original čepi, vodotesnimi spoji, distančniki, …, položena v kabelsko rov</t>
  </si>
  <si>
    <t>Strojno dolbljenje  preboja dimenzij (šxv): 0,6x0,4m betonsko steno obstoječega kabelskega jaška  za uvod cevi kabelske kanalizacije, obdelava odprtine v steni s finim ometom po izvedbi kabelske kanalizacije</t>
  </si>
  <si>
    <t>Strojno dolbljenje  preboja dimenzij (šxv): 0,6x0,5m betonsko steno obstoječega kabelskega jaška  za uvod cevi kabelske kanalizacije, obdelava odprtine v steni s finim ometom po izvedbi kabelske kanalizacije</t>
  </si>
  <si>
    <t>Izdelava kabelskega jaška notranjih dimenzij 150x150x150 cm v pločniku oziroma zelenici (količine za izdelavo enega jaška)</t>
  </si>
  <si>
    <t>- strojni in deloma ročni izkop jame dimenzij (axbxg): 2,0 x 2,0 x 2,0 m  v terenu III. do VI. ktg. (80% v terenu III. in IV. ter  20% v terenu V. in VI. ktg.))</t>
  </si>
  <si>
    <t>- vgradnja prefabriciranega betonskega kabelskega jaška kot npr. tip Jadranka notranjih dimenzij 150x150x100 cm</t>
  </si>
  <si>
    <t xml:space="preserve">- vgradnja prefabriciranega podaljška betonskega kabelskega jaška kot npr. tip Jadranka notranjih dimenzij 150x150x50 cm, pritrditev na osnovni jašek </t>
  </si>
  <si>
    <t>- vgradnja prefabriciranega AB pokrova kabelskega jaška kot npr. tip Jadranka zunanjih dimenzij 180x180x20 cm in odprtino 120x60 cm, nosilnosti 250 kN</t>
  </si>
  <si>
    <t>-  vgradnja dvojnega LTŽ pokrova s skupno odprtino 1200x600 mm, demontažno prečko,  napisom ELEKTRIKA in nosilnostjo 125 kN skupaj z okvirjem na AB pokrov</t>
  </si>
  <si>
    <t>Izdelava temelja za SN betonski  drog (Z12) višine 12 m (količine za izdelavo enega temelja)</t>
  </si>
  <si>
    <t>- strojni in deloma ročni izkop jame dimenzij (axbxg): 1,7 x 1,7 x 2,4 m  v terenu III. do VI. ktg. (80% v terenu III. in IV. ter  20% v terenu V. in VI. ktg.))</t>
  </si>
  <si>
    <t>- izdelava opaža temeljne plošče in demontaža opaža po betoniranju</t>
  </si>
  <si>
    <t>- aramturno železo (mreže in palice ustreznih profilov) temeljne plošče</t>
  </si>
  <si>
    <t xml:space="preserve">- beton C25/30, prereza 0,2 m3/m2, vgrajen v temeljno ploščo dimenzij (axbxg): 1,3 x 1,3 x 0,2 m </t>
  </si>
  <si>
    <t xml:space="preserve">betonska cev f50 cm, dolžine 1,0 m </t>
  </si>
  <si>
    <t>- izdelava opaža sten temelja in demontaža opaža po betoniranju</t>
  </si>
  <si>
    <t>- aramturno železo (mreže in palice ustreznih profilov) temelja</t>
  </si>
  <si>
    <t xml:space="preserve">- beton C25/30, prereza 0,2 m3/m2, vgrajen v stene temelja dimenzij (axbxg): 1,3 x 1,3 x 2,0 m </t>
  </si>
  <si>
    <t>- zasipnje prostora med drogom in betonsko cevjo obsip cevi z agregatnim materialom frakcije 0-4 mm za utrditev droga</t>
  </si>
  <si>
    <t>- zasipnje sten okoli temelja s tamponskim gramozom in delno z izkopanim materialom, utrjevanje po slojih 20 cm, finalno planiranje</t>
  </si>
  <si>
    <t>Betonski drog višine 12 m (Z12) - postavljen z avtodvigalom -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pritrditev ozemljitvenega valjanca na ozemljitveno sponko droga - drog mora biti nameščen v temelj z dvigovanjem in uporabo ustreznih dvigalnih naprav po navodilih proizvajalca</t>
  </si>
  <si>
    <t>Ponovno napenjanje obstoječih spuščenih SN vodnikov Al/Fe 70/12 mm2 s pomočjo avtodvigala (hiab s košaro)</t>
  </si>
  <si>
    <t>Kabel NA2XS(F)2Y 1x150/25 RM mm2 uvlečen v kabelsko kanalizacijo</t>
  </si>
  <si>
    <t>SN kabelski končnik hladnoskrčni za 20 kV kabel NA2XS(F)2Y 1x150/25 RM mm2 kot npr. 93-EB63-1 - 20kV (3M), komplet priključni, spojni, izolirni material ter izdelava</t>
  </si>
  <si>
    <t>SN kabelska spojka z mehanskimi konektorji, hladnoskrčna za 20 kV kable kot npr. QSG 150AP-1 - 20 kV (3M), za spoj  kablov tip NA2XS(F)2Y 1x150/25 RM mm2, komplet priključni, spojni, izolirni material ter izdelava</t>
  </si>
  <si>
    <t>Napisna ploščica z oznako in opisom DV, pritrjena na betonski drog</t>
  </si>
  <si>
    <t>20kV prostozračni linijski ločilnik tipa NPS 24A 2 KP - vert.B s pogonom, ustrezno jekleno konzolo za montažo na vrh SN droga Z12, skupaj s priključnim, veznim in pritrdilnim materialom, priklop na DV 20kV, dvojni izolator D205 z opornico NPV 28B, komplet odpetje DV (S024N/90 - 3kpl), Al objemke za pritrditev pogona ločilnika na drog,  visokonapetosna konzola in visokonapetostne povezave z vodniki SAX Al 70 mm2, odvodniki prenapetosti</t>
  </si>
  <si>
    <t xml:space="preserve">Pritrditev SN kadlovoda SN betonski drog - objemke iz Rf trakov z zatezno sponko montirane na vsak meter, mehanska zaščita kablov z Rf koritom dimenzij 100x50x2500 mm, pritrjenim z objemkami na betonski drog s pomočjo avtodvigala (hiab s košaro) </t>
  </si>
  <si>
    <t>Pregled daljnovoda in kablovoda po končanih delih in priprava za vključitev v omrežje</t>
  </si>
  <si>
    <t>Preizkus  istovetnosti faz in vrtilnih polj</t>
  </si>
  <si>
    <t>Strojni in deloma ročni izkop gradbene jame dimenzij (axbxg): 6,3 x 4,82 x 1,0 m  v terenu III. do VI. ktg. (80% v terenu III. in IV. ter  20% v terenu V. in VI. ktg.))</t>
  </si>
  <si>
    <t>Fino planiranje dna gradbene jame pred  položitvijo podbetona</t>
  </si>
  <si>
    <t>Polaganje filca</t>
  </si>
  <si>
    <t>Aramturno železo (mreža Q69)  za izdelavo armiranega podbetona</t>
  </si>
  <si>
    <t>Izdelava armiranega podbetona iz betona C20/25 v debelini plasti d=10 cm</t>
  </si>
  <si>
    <t>Zasipnje sten okoli transformatorske postaje s tamponskim gramozom in delno z izkopanim materialom, utrjevanje po slojih 20 cm, polaganje ozemljilnega valjanca, finalno planiranje</t>
  </si>
  <si>
    <t>Izkop kabelskega jarka za ozemljilo v terenu III. in IV. ktg. širine 0,2 m in globine 0,8 m - upoštevano 80% celotnega izkopa</t>
  </si>
  <si>
    <t>Izkop kabelskega jarka za ozemljilo v terenu V. in VI. ktg. širine 0,2 m in globine 0,8 m - upoštevano 20% celotnega izkopa</t>
  </si>
  <si>
    <t>Zasip jarka z izkopanim materialom z nabijanjem po slojih 15 cm s prebrano zemljo do vrha jarka, polaganje ozemljilnega valjanca</t>
  </si>
  <si>
    <t xml:space="preserve">Montažna betonska transformatorska postaja z dvokapno streho - tip TPR-Bv
dimenzij (šxvxd): 4140x2762(4185)x2660 mm, debelina stene 5 cm z opremo za ozemljitev in pobarvanimi stenami. Transformatorska postaja je od temeljev, zidov in streh sestavljena iz tovarniško izdelanih vodo-nepropustnih armiranobetonskih elementov znamke betona C25/30. Konstrukcijsko je izvedena kot popolnoma montažna in demontažna. Vsi betonski elementi so izdelani tako, da zagotvaljajo vodo-tesnost in odpornost proti mrazu. Zaradi ozemljitve ohišja se povezovanje elementov izvaja s pocinkanimi vijaki in bakrenimi vodniki, ki se nahajajo na vsakem elementu. Hlajenje transformatorja in prezračevanje ohišja proti nabiranju kondenza se vrši z naravno cirkulacijo zraka. Zrak vstopa skozi žaluzije in rešetke na vratih, izhaja pa skozi odprtino pod dvignjeno streho, ki je zaščitena s fino mrežo proti vstopu insektov in drugih </t>
  </si>
  <si>
    <t>predmetov v TP. Pod transformatorjem je oljna jama v obliki betonskega korita. Transformator do moči 630 kVA se nahaja v trafo prosotru, ki je s predelno steno ločen od SN in NN postroja. Okrog transformatorske postaje so postavljene talne plošče.</t>
  </si>
  <si>
    <t>Dodatna streha dvokapnica s kritino korec -  komplet vsi elementi ostrešja, sekundarna kritina, kritina korec, fasadna obloka, pritrdilni in montažni material</t>
  </si>
  <si>
    <t xml:space="preserve">- 1x vodna celica, SF6 izvedbe  24kV - tip FBX-E/24-25/C (Schneider Electric), Un= 24 kV, In= 630 A, Ik= 25 kA (1s)                                                             - 1x vodna celica, SF6 izvedbe  24kV - tip FBX-E/24-25/C (Schneider Electric), Un= 24 kV, In= 630 A, Ik= 25 kA (1s)                                        - 1x transformatorska celica, SF6 izvedbe - tip FBX-E/24-25/T1 (Schneider Electric), Un= 24 kV, In= 630 A, Ik= 25 kA (1s)                                </t>
  </si>
  <si>
    <t>Trifazni energetski olnji transformator 21/0,42 kV, moči 400 kVA, vezava Dyn5, kot npr. 7HTI Kolektor Etra</t>
  </si>
  <si>
    <t>NN plošča 0,4 kV, sestavljena iz dveh polj skupnih dimenzij (šxvd): 1590x1900x400 mm, kovinsko ogrodje iz jeklene pločevine in profilov, prašno barvano v finalnem tonu RAL 7035, stopnja IP zaščite na prah in vodo je IP54, z vgrajeno naslednjo opremo:
- 1x  tripolni odklopnik za zaščito transformatorja, In= 1250A, z "LI" elektronsko zaščitno enoto in izklopno tuljavo
- 6x tokovni transformator TC 600/5A, žigosan
- 1x merilni center Iskra tip MC330 (osnovni model - meritev I, U, P, Q, f,  pf, thd) 
- 10x vertikalna varovalčna letev Pronutec tip BTVC-DTZ400, 3x NV varovalke 50 A gG, 3x NV varovalke 160 A gG                
- pripravljeno ožidenje z merilnimi sponkami za
vgradnjo polindirektne merilne gamiture
- 3x prenapetostni zaščitni odvodnik I. stopnje - varistor, Iimp (10/350)= 12,5 kA, In (8/20)= 25 kA, Imax (8/20)= 60 kA, Uc= 320V, Up= 1,5 kV, s prikazom stanja kot npr. PROTEC B2S (Iskra zaščite) in horizontalni varovalčni ločilnik (za varovanje odvodnikov prenapetosti), tripolni, kot npr. HVL00 (160A) z NV varovalkami 160 A gG</t>
  </si>
  <si>
    <t>- servisna vtičnica in razzsvetljava transformatiorske postaje skupaj z ožičenjem
- pripadajoče zaščitno krmiljenje transformatorja
- glavne Cu zbiralke 80x10 mm za fazne in 60x10 mm za PEN vodnik
Dovod v omaro je predviden od zgoraj, odvodi od spodaj</t>
  </si>
  <si>
    <t xml:space="preserve">Merilno omarica M.O je dekorativna stenska omarica iz jeklene pločevine in profilov, stopnja IP zaščite na prah in vodo je IP55, dim.: 1000 x 750 x 200 mm, z vgrajeno naslednjo opremo:
- 1x  trifazni polindirektni dvosmerni elektronski števec delovne in jalove energije z merjeno močjo - 400/230V, 5A , z  LCD prikazovalnikom, kot npr. MT880-T1A42R56 (Iskraemeco)
- instalacijski odklopnik, 400V, Icu = 10 kA, tripolni, kot npr. ETIMAT P10 C6A/3P (Eti)
- merilno spončna garnitura, komplet s   priključki </t>
  </si>
  <si>
    <t>- GSM/GPRS komunikacijski vmesnik za števec električne energije, kot npr. CM-v-3 (Iskraemeco) z anteno              
- ožičenje omarice, s kanali za ožičenje, prekrivnimi ploščami, montažnimi letvami, vrstnimi sponkami, napisnimi ploščicami opreme omarice in kablov, uvodnicami, pritrdilnim in ostalim drobnim materialom, izdelava troplne sheme</t>
  </si>
  <si>
    <t>SN povezave med transformatorjem in SN
transformatorsko celico izvedeno s SN kablom NA2XS(F)2Y 3x 1x70/16 RM mm² in kabelskimi glavami, kabelskimi adapterji, spojni in izolirni material</t>
  </si>
  <si>
    <t>NN povezave med transformatorjem in NN ploščo izvedeno z NN kablom 2x FG16OR16 3x 1x240 mm2 + FG16OR16 1x240 mm² in kabelskimi glavami, kabelskimi adapterji, spojni in izolirni material</t>
  </si>
  <si>
    <t>Oprema za povezavo krmilnih, signalnih in  merilnih tokokrogov znotraj transformatorske postaje, izvedba meritev in preizkusov v sestavi:
- meritev upornosti galvanskih povezav;
- preizkus ozemlj itvene upornosti;
- funkcionalni preizkus;                                      - nastavitev zaščitnega releja na parametre iz
elektroenergetskega soglasja;
- sodelovanje pri zagonu SN bloka</t>
  </si>
  <si>
    <t>Izvedba meritev in preizkusov v sestavi:
- meritev upornosti galvanskih povezav;
- preizkus ozemlj itvene upornosti;
- funkcionalni preizkus;
- nastavitev za5ditnega releja na parametre iz
elektroenergetskega soglasj a;
- sodelovanje pri zagonu SN bloka.</t>
  </si>
  <si>
    <t>Dobava varnostne opreme TP (izolacijska preproga, izolacijske rokavice, navodilo
opozorilne tablice)</t>
  </si>
  <si>
    <t>Strelovodna instalacija v sestavi - 16 m lovilni in odvodni vodnik iz Al legure f8 mm položen na strešne in zidne nosilce, 6x slemenski objemni nosilni element strelovodnega vodnika položenega na korčno kritino, 4x strešni nosilni element strelovodnega vodnika položenega na korčno kritino, 2x vezna sponka za izvedbo kontaktnega spoja med okroglimi vodniki, 2x žlebna sponka za izvedbo kontaktnega spoja med okroglimi vodniki in žlebnimi koriti, 2x vertikalna zaščita dolžine 1,5 m, za mehansko zaščito strelovodnega priključnega voda, skupaj z nosilcema, nameščena na steno skupaj z nosilcema, 2x merilno križna sponka za izvedbo merilnega spoja in povezavo med okroglim in ploščatim vodnikom, 2x merilna številka za označevanje merilnega mesta, meritve strelovodne instalacije</t>
  </si>
  <si>
    <t>Izkop kabelskega jarka za ozemljilo v terenu III. in IV. ktg. širine 0,4 m in globine 1,2 m - upoštevano 80% celotnega izkopa</t>
  </si>
  <si>
    <t>Izkop kabelskega jarka za ozemljilo v terenu V. in VI. ktg. širine 0,4 m in globine 1,2 m - upoštevano 20% celotnega izkopa</t>
  </si>
  <si>
    <t>Vijak iz nerjavečega materiala M12x45, 2x podložka navadna, podložka vzmetna, matica</t>
  </si>
  <si>
    <t>Podložna ploščica dimenzij 95x25x4 mm iz nerjavečega materiala, 2x izvrtina f13,5 mm</t>
  </si>
  <si>
    <t>Samoskrčna bužirka f30 mm - protikorozijska zaščita valjanca pri prehodu iz kabelskega rova na planoa</t>
  </si>
  <si>
    <t>Meritve ozemljilne instalacije stojnega mesta – predpisane meritve ponikalne upornosti ozemljila, spojev, galvanskih povezav z izdelavo merilnega poročila, merilec mora imeti opralvljen izpit Preglednik manj zahtevnih (zahtevnih) električnih inštalacij in inštalacij zaščite pred delovanjem strele, meritve morajo biti narejene v prisotnosti odgovornega nadzornika električnih instalacij in opreme - merilec mora biti prisoten pri gradnji v vseh gradbenih fazah!</t>
  </si>
  <si>
    <t>Nadzor ELES. Obračun nadzora se bo izvedel po dokazljivih dejanskih stroških na podlagi računa izvajalca projektantskega nadzora.</t>
  </si>
  <si>
    <t>OPREMA</t>
  </si>
  <si>
    <t xml:space="preserve">Mikroračunalniška krmilna naprava v samostoječi poliesterski/kovinski omari, stopnja zaščite IP44 :izhodni moduli za 38 signalov, detektorski modul za 9 vhodov, modul za tipke 1x, GSM modul z rez.napajanjem-1x , mikrostikalo na gl. vratih-2x, oprema za reducirano svetilnost LED signalnih dajalcev- 1x, z ločenimi prostori in samostojnimi ključavnicami za elektroniko, komandni pult in elektro priključek brez števca.  Naprava  mora izpolnjevati  zahteve načrta </t>
  </si>
  <si>
    <t>Signalni dajalnik za vozila 3-delni fi 300 mm LED 3x 8-9 W, 230 VAC, puščice naravnost - sposobnost zatemnitve</t>
  </si>
  <si>
    <t>Signalni dajalnik za vozila 3-delni fi 300 mm LED 3x 8-9 W, 230 VAC, sposobnost zatemnitve</t>
  </si>
  <si>
    <t>Signalni dajalnik za vozila 3-delni fi 210 mm LED 3x 8-9 W, 230 VAC,  - sposobnost zatemnitve</t>
  </si>
  <si>
    <t>Signalni dajalnik za vozila 1-delni fi 300 mm LED 3x 8-9 W, 230 VAC, rumen - sposobnost zatemnitve</t>
  </si>
  <si>
    <t>Signalni dajalnik za kolesar/pešec, 2-delni, fi 300 mm LED 2x 8-9W, 230 VAC, - sposobnost zatemnitve</t>
  </si>
  <si>
    <t>Signalni dajalnik za kolesar, 2-delni, fi 210 mm LED 2x 8-9W, 230 VAC, - sposobnost zatemnitve</t>
  </si>
  <si>
    <t>Semaforni drog ravni H= 3500mm s sidrom, vroče cinkan</t>
  </si>
  <si>
    <t>Semaforni drog ravni H= 3200mm s sidrom, vroče cinkan</t>
  </si>
  <si>
    <t xml:space="preserve">Semaforski drog usločen s sidrom - ročica dolžine 3,30 m; vroče cinkan  </t>
  </si>
  <si>
    <t xml:space="preserve">Semaforski drog usločen s sidrom - ročica dolžine  4,70 m; vroče cinkan  </t>
  </si>
  <si>
    <t xml:space="preserve">Konzolni drog  s sidrom - ročica dolžine  6,00 m; vroče cinkan  </t>
  </si>
  <si>
    <t xml:space="preserve">Prometni znak 2103 (600x600) odsevna folija koeficient retrorefleksije razred RA3 in z pritrdilno ročico fi 60 mm vroče cinkana </t>
  </si>
  <si>
    <t xml:space="preserve">Prometni znak 2102 (L 600) odsevna folija koeficient retrorefleksije razred RA3 in z pritrdilno ročico fi 60 mm vroče cinkana </t>
  </si>
  <si>
    <t xml:space="preserve">Prometni znak 2101 (T 600) odsevna folija koeficient retrorefleksije razred RA3 in z pritrdilno ročico fi 60 mm vroče cinkana </t>
  </si>
  <si>
    <t>Tipka za  pešce z svetlobnim napisom v led izvedbi  "Počakajte" , napetost 230V - 155V,  območjem delovanja od -40° do +60° C, zaščite IP55</t>
  </si>
  <si>
    <t>Tipka za  slepe z najavo pešcev v led izvedbi , svetlobna indikacija najave , napetost 230V - 155V,  območjem delovanja od -40° do +60° C, senzor na dotik, avtomatsko uglaševanje jakosti zvoka glede na hrup okolice, nastavljivi kriptogrami za slepe,zaščite IP55 in 2x nalepka pritisni (Slo/Eng)</t>
  </si>
  <si>
    <t>Kablel NYY-J  24x1,5 mm2</t>
  </si>
  <si>
    <t>Kabel NYY-J 5x1,5 mm2</t>
  </si>
  <si>
    <t>Kabel NYY-J 3x1,5 mm2</t>
  </si>
  <si>
    <t>Kabel NYY-J 5x6 mm2</t>
  </si>
  <si>
    <t xml:space="preserve">Kabel LIYCY 1x2x1,0 </t>
  </si>
  <si>
    <t xml:space="preserve">Kabel LIYCY 3x2x1,0 </t>
  </si>
  <si>
    <t>Vodnik 7H0V-K 16 mm2</t>
  </si>
  <si>
    <t>Kontrastne zaslonke za fi 300 s pritrdilnim materialom</t>
  </si>
  <si>
    <t>Dobava VS sponk 4 mm2 (20 kos-L signali) in VS 4mm2 (4 kos-N,4 kos-Pe,4 kos-rdeče) z nosilno letvijo</t>
  </si>
  <si>
    <t>MONTAŽNA DELA</t>
  </si>
  <si>
    <t>Montaža krmilne naprave</t>
  </si>
  <si>
    <t>Montaža in kompletiranje ravnih semaforskih drogov</t>
  </si>
  <si>
    <t>Montaža in kompletiranje usločenih, konzolnih semaforskih drogov</t>
  </si>
  <si>
    <t>Montaža in kompletiranje signalnih dajalnikov na ravni del semafornih drogov</t>
  </si>
  <si>
    <t>Montaža in kompletiranje signalnih dajalnikov na usločen del droga</t>
  </si>
  <si>
    <t xml:space="preserve">Montaža tipk </t>
  </si>
  <si>
    <t>Montaža prometnih znakov  z nosilcem  na semaforski drog</t>
  </si>
  <si>
    <t>Ozemljitev semafornih drogov</t>
  </si>
  <si>
    <t xml:space="preserve">Vlečenje kablov in predvleke </t>
  </si>
  <si>
    <t>Izdelava induktivnih zank za en vozni pas dim 4,5 m x 1,0 m</t>
  </si>
  <si>
    <t>Izdelava induktivnih zank za en vozni pas dim 3,2 m x 0,7 m</t>
  </si>
  <si>
    <t>Izdelava induktivnih zank za en vozni pas poševna dim 2,5 m x 1,5 m</t>
  </si>
  <si>
    <t>Izdelava dovodov induktivnih zank  do manipulativnih jaškov</t>
  </si>
  <si>
    <t>Izdelava elektro priključka v KN in v PMO</t>
  </si>
  <si>
    <t xml:space="preserve">Izdelava končnikov na signalnih kablih v semafornih drogovih </t>
  </si>
  <si>
    <t xml:space="preserve">Montaža kontrastnih zaslonk za signalni dajalnik fi 300 na usločen del </t>
  </si>
  <si>
    <t>Drobni vezni in montažni material</t>
  </si>
  <si>
    <t>Izvedba delnih zapor cestišča v času montaže</t>
  </si>
  <si>
    <t>Izdelava manipulativnih jaškov z betonsko cevjo fi 0,6 m / l=1,0 m na podložni beton 0,10 m  z litoželeznim pokrovom 600x600 mm 15t  napis "Elektrika"</t>
  </si>
  <si>
    <t>Izdelava manipulativnih jaškov z betonsko cevjo fi 0,4 m / l=0,5 m na podložni beton 0,10 m z litoželeznim pokrovom 400x400 mm</t>
  </si>
  <si>
    <t>Dobava in polaganje pocinkanega valjanca Fe Zn 4x25 mm2 z veznimi elementi</t>
  </si>
  <si>
    <t>OSTALI STROŠKI</t>
  </si>
  <si>
    <t xml:space="preserve">Operativno vodenje in izdelava meritev inštalacij </t>
  </si>
  <si>
    <t>Programiranje krmilne naprave in spuščanje v pogon</t>
  </si>
  <si>
    <t>Izvedba korekcije krmilnega programa ter preprogramiranje v trajanju 6 mesecev od pročetka delovanja/vklopa krmilne naprave</t>
  </si>
  <si>
    <t>Zavarovanje objekta in transport</t>
  </si>
  <si>
    <t>Odklop, odvezovanje in spuščanje obstoječega TK samonosnega kabelskega snopa  TK 53 5X4X0,6 UM s TK droga s pomočjo avtodvigala (hiab s košaro)</t>
  </si>
  <si>
    <t>Rezanje odvečnega obstoječega TK samonosnega kabelskega snopa  TK 53 5X4X0,6 UM, zvijanje v kolobar in odvoz demontiranega TK kablskega snopa v skladišče vzdrževalca TK omrežja</t>
  </si>
  <si>
    <t>Zakoličba obstoječe trase kabelske kanalizacije oziroma TK voda</t>
  </si>
  <si>
    <t>ZEMLJSKA DELA</t>
  </si>
  <si>
    <t>Pazljiv strojni in ročni izkop kabelskega jarka (nad obstoječim kablom zaradi prestavitve oziroma začasne zaščite obstoječega TK voda) v terenu III. in IV. ktg. širine 0,3-0,45 m in globine do 1,0 m  - upoštevano 80% celotnega izkopa</t>
  </si>
  <si>
    <t>Pazljiv strojni in ročni izkop kabelskega jarka (nad obstoječim kablom zaradi prestavitve oziroma začasne zaščite obstoječega TK voda) v terenu V. in VI. ktg. širine 0,3-0,45 m in globine do 1,0 m  - upoštevano 20% celotnega izkopa</t>
  </si>
  <si>
    <t>Izdelava posteljice iz betona C12/15 v debelini plasti d=10 cm in in obbetoniranjem cevi z betonom C25/30 in mrežo Q524 v debelini plasti d=10 cm nad temenom cevi</t>
  </si>
  <si>
    <t>Izdelava vrhnjega ustroja iz suhega betona C12/15 v debelini 20 cm</t>
  </si>
  <si>
    <t>Stigmaflex cev f110 mm (v palicah) za zaščito obstoječega TK voda, položena v kabelski rov cev se pred polaganjem v kabelski rov vzdolžno prereže, nato se vanjo prestavi obstoječ TK kabel, cev se utrdi z objemkami in položi na betonsko posteljico</t>
  </si>
  <si>
    <t>PVC cev f110/103,6 mm (v palicah) skupaj z original čepi, vodotesnimi spoji, distančniki, koleni, …, položena v kabelski rov</t>
  </si>
  <si>
    <t>PVC cev f110/103,6 mm (v palicah) skupaj z original čepi, vodotesnimi spoji, distančniki, koleni, …, položena v konstrukcijo mosta</t>
  </si>
  <si>
    <t>PVC cev f125/117,6 mm (v palicah) skupaj z original čepi, vodotesnimi spoji, distančniki, koleni, …, položena v kabelski rov</t>
  </si>
  <si>
    <t>Stigmaflex cev f50 mm (v kolutu) skupaj z original čepi, vodotesnimi spoji, distančniki, koleni, …, položena v kabelski rov</t>
  </si>
  <si>
    <t>Rumen PVC opozorilni trak z napisom "POZOR TELEKOMUNIKACIJSKI KABEL" položen v kabelski rov</t>
  </si>
  <si>
    <t>-  vgradnja enojnega LTŽ pokrova z odprtino 600x600 mm z napisom TELEKOM in nosilnostjo 125 kN skupaj z okvirjem</t>
  </si>
  <si>
    <t>-  vgradnja dvojnega LTŽ pokrova s skupno odprtino 1200x600 mm, demontažno prečko,  napisom TELEKOM in nosilnostjo 400 kN skupaj z okvirjem na AB pokrov</t>
  </si>
  <si>
    <t>Izdelava temelja za dvojni lesen TK drog višine 8 m (količine za izdelavo enega temelja)</t>
  </si>
  <si>
    <t>- strojni in deloma ročni izkop jame dimenzij (axbxg): 1,2 x 1,2 x 1,9 m  v terenu III. do VI. ktg. (80% v terenu III. in IV. ter  20% v terenu V. in VI. ktg.))</t>
  </si>
  <si>
    <t xml:space="preserve">- beton C25/30, prereza 0,2 m3/m2, vgrajen v temeljno ploščo dimenzij (axbxg): 0,9 x 0,9 x 0,2 m </t>
  </si>
  <si>
    <t xml:space="preserve">- beton C25/30, prereza 0,2 m3/m2, vgrajen v stene temelja dimenzij (axbxg): 0,9 x 0,9 x 1,6 m </t>
  </si>
  <si>
    <t>Dvojni lesen TK droga, višine 8 m, postavljen  z avtodvigalom -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 drog mora biti nameščen v temelj z dvigovanjem in uporabo ustreznih dvigalnih naprav po navodilih proizvajalca</t>
  </si>
  <si>
    <t>Kabel TK 59 3x4x0,6 GM uvlečen v PVC kabelsko kanalizacijo</t>
  </si>
  <si>
    <t>Kabel TK 59 25x4x0,6 GM uvlečen v PVC kabelsko kanalizacijo</t>
  </si>
  <si>
    <t>Kabel TK 59 50x4x0,6 GM uvlečen v PVC kabelsko kanalizacijo</t>
  </si>
  <si>
    <t>Kabel TK 59 150x4x0,6 GM uvlečen v PVC kabelsko kanalizacijo</t>
  </si>
  <si>
    <t>Uvlačenje bakrenega TK kabla v PVC kabelsko kanalizacijo, s predhodnim čiščenje cevi in  uvlačenje predvleke, kabel kapacitete od 5x4 do 100x4</t>
  </si>
  <si>
    <t>Uvlačenje bakrenega TK kabla v PVC kabelsko kanalizacijo, s predhodnim čiščenje cevi in  uvlačenje predvleke, kabel kapacitete od 101x4 do 250x4</t>
  </si>
  <si>
    <t>Označitev bakrenega TK kabla v kabelskih jaških z napisno ploščico z oznako in opisom kabla, pritrjena na kabel v kabelskem jašku</t>
  </si>
  <si>
    <t>Ravna TK kabelska spojka med obstoječim kablom TK 10 3X4X0,6 in novim kablom TK 59 3X4X0,6 GM, z uporabo večparnih konektorjev, komplet priključni, spojni, izolirni material ter izdelava, kabel kapacitete 5x4</t>
  </si>
  <si>
    <t>Ravna TK kabelska spojka med obstoječim kablom TK 00-V 25X4X0,6 in novim kablom TK 59 25X4X0,6 GM, z uporabo večparnih konektorjev, komplet priključni, spojni, izolirni material ter izdelava, kabel kapacitete 25x4</t>
  </si>
  <si>
    <t>Ravna TK kabelska spojka med obstoječim kablom TK 59 50X4X0,6 in novim kablom TK 59 50X4X0,6 GM, z uporabo večparnih konektorjev, komplet priključni, spojni, izolirni material ter izdelava, kabel kapacitete 50x4</t>
  </si>
  <si>
    <t>Ravna TK kabelska spojka med obstoječim kablom TK 10 150X4X0,6 z novim kablom TK 59 150X4X0,6 GM, z uporabo večparnih konektorjev, komplet priključni, spojni, izolirni material ter izdelava, kabel kapacitete 150x4</t>
  </si>
  <si>
    <t>Rezanje in zapiranje koncev plastičnega kabla kapacitete do 50x4x0,6</t>
  </si>
  <si>
    <t>Rezanje in zapiranje koncev plastičnega kabla kapacitete od 51x4x0,6 do 200x4x0,6</t>
  </si>
  <si>
    <t xml:space="preserve">Sidrna sponka kot npr.  PA 235 za zatezno vpetje kabla TK 53U-50, skupaj s spiralnim kavljem kot npr.  HEL-5552 za pritrditev v lesen TK drog, postavljena s pomočjo avtodvigala (hiab s košaro) </t>
  </si>
  <si>
    <t>Ponovno obešanje obstoječega TK samonosnega kabelskega snopa  TK 53 5X4X0,6 UM na lesen drog s pomočjo avtodvigala (hiab s košaro)</t>
  </si>
  <si>
    <t xml:space="preserve">Pritrditev dvek TK kablov na lesen na drog - objemke iz Rf trakov z zatezno sponko montirane na vsak meter, mehanska zaščita kabla z Rf koritom dimenzij 100x50x2500 mm, pritrjenim z objemko na dvojni lesen TK drog s pomočjo avtodvigala (hiab s košaro) </t>
  </si>
  <si>
    <t xml:space="preserve">VVD doza 20x2 z vpeljavo kablov in spajanje istih na letvico, komplet s pritrdilnim materialom, montirana na lesen TK drog postavljena s pomočjo avtodvigala (hiab s košaro) </t>
  </si>
  <si>
    <t>Telefonska kabelska omarica - tipska kabelska omarica iz nerjaveče pločevine, kot npr. OPK 301 21 T (Elba), dimenzij (šxvxg): 230 x 300 x 120 mm (IP44), vgrajena v fasado objekta (Dijaška ulica 17), opremljene s tipsko cilindrično ključavnico upravitelja TK omrežja</t>
  </si>
  <si>
    <t>Začasno obešanje obstoječega TK samonosnega kabelskega snopa TK 53 5X4X0,6 UM na začasne drogove - vsa dela se izvede pod neposrednim nadzorništvom upravljalca TK omrežja -  Telekom Slovenije d.d., ki bo na terenu tudi predlagal morebitne začasne rešitve, da bi se celotna prestavitev izvedla v "živo" brez prekinitev TK omrežja</t>
  </si>
  <si>
    <t>Električne meritve kabla pred polaganjem (prekinitev dotika, prebojna trdnost žila - ostale žile, izolacijska upornost, oznaka smeri) kapacitete do 5x4</t>
  </si>
  <si>
    <t>Električne meritve kabla pred polaganjem (prekinitev dotika, prebojna trdnost žila - ostale žile, izolacijska upornost, oznaka smeri) kapacitete do 25x4</t>
  </si>
  <si>
    <t>Električne meritve kabla pred polaganjem (prekinitev dotika, prebojna trdnost žila - ostale žile, izolacijska upornost, oznaka smeri) kapacitete do 50x4</t>
  </si>
  <si>
    <t>Električne meritve kabla pred polaganjem (prekinitev dotika, prebojna trdnost žila - ostale žile, izolacijska upornost, oznaka smeri) kapacitete do 150x4</t>
  </si>
  <si>
    <t>Električne meritve kabla po polaganju (prekinitev dotika, prebojna trdnost žila - ostale žile, izolacijska upornost, oznaka smeri) kapacitete 5x4</t>
  </si>
  <si>
    <t>Električne meritve kabla po polaganju (prekinitev dotika, prebojna trdnost žila - ostale žile, izolacijska upornost, oznaka smeri) kapacitete 25x4</t>
  </si>
  <si>
    <t>Električne meritve kabla po polaganju (prekinitev dotika, prebojna trdnost žila - ostale žile, izolacijska upornost, oznaka smeri) kapacitete 50x4</t>
  </si>
  <si>
    <t>Električne meritve kabla po polaganju (prekinitev dotika, prebojna trdnost žila - ostale žile, izolacijska upornost, oznaka smeri) kapacitete 150x4</t>
  </si>
  <si>
    <t>Končne električne meritve vgrajenega kabla z izdelavo elaborata merilnih rezultatov</t>
  </si>
  <si>
    <t>Optični kabel TOSM 03 1x4 DROP - 4 žilni, "singlemode", uvlečen v PVC kabelsko kanalizacijo</t>
  </si>
  <si>
    <t>Optični kabel TOSM 03 4x12xII/IIIx0,38/025x3,5/19 CMAN - 48 žilni, "singlemode", uvlečen v PVC kabelsko kanalizacijo</t>
  </si>
  <si>
    <t>Optični kabel TOSM 03 8x12xII/IIIx0,38/025x3,5/19 CMAN - 96 žilni, "singlemode", uvlečen v PVC kabelsko kanalizacijo</t>
  </si>
  <si>
    <t>Uvlačenje optičnega TK kabla v PVC kabelsko kanalizacijo, s predhodnim čiščenje cevi in  uvlačenje predvleke - največja dopustna vlečna sila naj znaša manj kot 1500 N</t>
  </si>
  <si>
    <t>Označitev optičnega TK kabla v kabelskih jaških z napisno ploščico z oznako laserske nevarnosti ter oznako in opisom kabla, pritrjena na kabel v kabelskem jašku</t>
  </si>
  <si>
    <t>PE/HD cevi f32 mm za zaščito optičnega kabla pred malimi glodalci – zaščite se izvede v kabelskemu jašku kjer se PVC cevi prekinjajo</t>
  </si>
  <si>
    <t>Mehansko tesnilo za tesnenje PE/HD cevi f32 mm v PVC cevi f110 mm oziroma  f125 mm z mehanskim tesnilom</t>
  </si>
  <si>
    <t>Izdelava optične spojke na optičnem kablu  za 4 vlakna (skupaj s kabelsko spojko v ohišju IP68 s priborom za 4 spoje, spoj do 0,5 dB), tudi za prehod na instalacijski optični kabel</t>
  </si>
  <si>
    <t>Izdelava optične spojke na optičnem kablu  do 48 vlaken (skupaj s kabelsko spojko v ohišju IP68 s priborom za 48 spojev, spoj do 0,5 dB), tudi za prehod na instalacijski optični kabel</t>
  </si>
  <si>
    <t>Izdelava optične spojke na optičnem kablu  do 96 vlaken (skupaj s kabelsko spojko v ohišju IP68 s priborom za 96 spojev, spoj do 0,5 dB), tudi za prehod na instalacijski optični kabel</t>
  </si>
  <si>
    <t>Meritve na optičnem kablu na bobnu pred polaganjem do 4 vlakna (1 vlakno iz cevke na 1550 nm v eno smer)</t>
  </si>
  <si>
    <t>Meritve na optičnem kablu, na bobnu, pred polaganjem do 48 vlaken (1 vlakno iz cevke na 1550 nm v eno smer)</t>
  </si>
  <si>
    <t>Meritve na optičnem kablu, na bobnu, pred polaganjem do 96 vlaken (1 vlakno iz cevke na 1550 nm v eno smer)</t>
  </si>
  <si>
    <t>Končne meritve z izdelavo KTE na optičnem kablu do 4 vlakna (do 10 spojk na trasi, z OTDR na 1550 nm iz FL, reflektogrami v elektronski obliki  in izpolnjena tabela povezav)</t>
  </si>
  <si>
    <t>Končne meritve z izdelavo KTE na optičnem kablu do 48 vlaken (do 10 spojk na trasi, z OTDR na 1550 nm iz FL, reflektogrami v elektronski obliki  in izpolnjena tabela povezav)</t>
  </si>
  <si>
    <t>Končne meritve z izdelavo KTE na optičnem kablu do 96 vlaken (do 10 spojk na trasi, z OTDR na 1550 nm iz FL, reflektogrami v elektronski obliki  in izpolnjena tabela povezav)</t>
  </si>
  <si>
    <t>Nadzor Telekom Slovenija. Obračun nadzora se bo izvedel po dokazljivih dejanskih stroških na podlagi računa izvajalca projektantskega nadzora.</t>
  </si>
  <si>
    <t xml:space="preserve">Izvršilni načrt kabelke kanalizacije in krajevnega kabelskega omrežja, dopolnjen dopolnjen shematski in situacijski načrt </t>
  </si>
  <si>
    <t>Izdelava elaborata izvršilne tehnične dokumentacije - izmera z metodo odmerjanja od obstoječih objektov za zemeljski kabel ali kabelsko kanalizacijo</t>
  </si>
  <si>
    <t>Izmera plašča jaška in izmera poteka kabla v kabelskem jašku</t>
  </si>
  <si>
    <t>Izdelava načrta kabelskega jaška, ki obsega situacijo in plašč jaška</t>
  </si>
  <si>
    <t>Vnos sprememb v obstoječo izvršilno tehnično dokumentacijo upravljalca omrežja - list A4</t>
  </si>
  <si>
    <t>Zakoličba obstoječe trase kabelske kanalizacije oziroma KKS voda</t>
  </si>
  <si>
    <t>Pazljiv strojni in ročni izkop kabelskega jarka (nad obstoječim kablom zaradi prestavitve oziroma začasne zaščite obstoječega TK voda) v terenu III. in IV. ktg. širine 0,3 m in globine do 1,0 m  - upoštevano 80% celotnega izkopa</t>
  </si>
  <si>
    <t>Pazljiv strojni in ročni izkop kabelskega jarka (nad obstoječim kablom zaradi prestavitve oziroma začasne zaščite obstoječega TK voda) v terenu V. in VI. ktg. širine 0,3 m in globine do 1,0 m  - upoštevano 20% celotnega izkopa</t>
  </si>
  <si>
    <t>Stigmaflex cev f110 mm (v palicah) za zaščito obstoječega KKS voda, položena v kabelski rov cev se pred polaganjem v kabelski rov vzdolžno prereže, nato se vanjo prestavi obstoječ TK kabel, cev se utrdi z objemkami in položi na betonsko posteljico</t>
  </si>
  <si>
    <t>Koaksialni KA-TV kabel uvlečen v PVC kabelsko kanalizacijo</t>
  </si>
  <si>
    <t>Uvlačenje koaksialnega KA-TV kabla v PVC kabelsko kanalizacijo, s predhodnim čiščenje cevi in  uvlačenje predvleke</t>
  </si>
  <si>
    <t>Označitev koaksialnega KA-T kabla v kabelskih jaških z napisno ploščico z oznako in opisom kabla, pritrjena na kabel v kabelskem jašku</t>
  </si>
  <si>
    <t>Ravna KA-TV kabelska spojka med obstoječim in novim koaksialnim kablom, komplet priključni, spojni, izolirni material ter izdelava</t>
  </si>
  <si>
    <t>Nadzor KA*TV Tolmin. Obračun nadzora se bo izvedel po dokazljivih dejanskih stroških na podlagi računa izvajalca projektantskega nadzora.</t>
  </si>
  <si>
    <t>Vnos sprememb v obstoječo izvršilno tehnično dokumentacijo upravljalca omrežja</t>
  </si>
  <si>
    <t>MONITORING MED GRADNJO</t>
  </si>
  <si>
    <t>KAKOVOST ZRAKA</t>
  </si>
  <si>
    <t>kom</t>
  </si>
  <si>
    <t xml:space="preserve">Izdelava vmesnega poročila </t>
  </si>
  <si>
    <t>Izdelava končnega poročila</t>
  </si>
  <si>
    <t>KAKOVOST POVRŠINSKIH VOD</t>
  </si>
  <si>
    <t>Odvzem vzorcev in analiza Paket B (osnovni)</t>
  </si>
  <si>
    <t>Odvzem vzorcev in analiza Paket A (razširjeni)</t>
  </si>
  <si>
    <t>Izdelava vmesnega poročila</t>
  </si>
  <si>
    <t>1.5.</t>
  </si>
  <si>
    <t>HRUP</t>
  </si>
  <si>
    <t>1.6.</t>
  </si>
  <si>
    <t>VIBRACIJE</t>
  </si>
  <si>
    <t>Popis stavb</t>
  </si>
  <si>
    <t>Izdelava poročila</t>
  </si>
  <si>
    <t>1.7.</t>
  </si>
  <si>
    <t>KULTURNE DEDIŠČINE</t>
  </si>
  <si>
    <t>Nadzor nad objekti kulturne dediščine  (ogled pred in po gradnji)</t>
  </si>
  <si>
    <t>1.8.</t>
  </si>
  <si>
    <t>KRAJINA</t>
  </si>
  <si>
    <t>Nadzor nad izvedbo krajinskih ureditev med gradnjo</t>
  </si>
  <si>
    <t>NARAVA</t>
  </si>
  <si>
    <t xml:space="preserve">Nadzor nad izvedbo ukrepov za varstvo narave  </t>
  </si>
  <si>
    <t>VODENJE MONITORINGA</t>
  </si>
  <si>
    <t>Koordinacija dela med izvajalci monitoringa</t>
  </si>
  <si>
    <t>Udeležba na koordinacijah med gradnjo</t>
  </si>
  <si>
    <t>MONITORING MED OBRATOVANJEM</t>
  </si>
  <si>
    <t xml:space="preserve">Ocena obremenitve s hrupom z modelnim izračunom </t>
  </si>
  <si>
    <t>Izdelava skupnega poročila</t>
  </si>
  <si>
    <t>VI.</t>
  </si>
  <si>
    <t>VII.</t>
  </si>
  <si>
    <t>VIII.</t>
  </si>
  <si>
    <t>IX.</t>
  </si>
  <si>
    <t>X.</t>
  </si>
  <si>
    <t>XI.</t>
  </si>
  <si>
    <t>XII.</t>
  </si>
  <si>
    <t>XIII.</t>
  </si>
  <si>
    <t>XIV.</t>
  </si>
  <si>
    <t>XV.</t>
  </si>
  <si>
    <t>XVI.</t>
  </si>
  <si>
    <t>NABAVA SADIK IN MATERIALA ZA SADITEV</t>
  </si>
  <si>
    <t>NABAVA SADIK DREVES</t>
  </si>
  <si>
    <t>Nabava in dovoz sadik prosto rastočih dreves vrste poljski javor /Acer campestre/  velikosti 2.00 do 2.50 m.</t>
  </si>
  <si>
    <t>Nabava in dovoz sadik prosto rastočih dreves vrste beli gaber /Carpinus betulus/  velikosti 2.00 do 2.50 m.</t>
  </si>
  <si>
    <t>Nabava in dovoz sadik prosto rastočih dreves vrste mali jesen /Fraxinus ornus/  velikosti 2.00 do 2.50 m.</t>
  </si>
  <si>
    <t>Nabava in dovoz sadik prosto rastočih dreves vrste črnii gaber /Ostrya carpinifolia/  velikosti 2.00 do 2.50 m.</t>
  </si>
  <si>
    <t>Nabava in dovoz sadik prosto rastočih dreves vrste češnja /Prunus avium/  velikosti 2.00 do 2.50 m.</t>
  </si>
  <si>
    <t>Nabava in dovoz sadik prosto rastočih dreves vrste mokovec /Sorbus aria/  velikosti 2.00 do 2.50 m.</t>
  </si>
  <si>
    <t>n 1 1 107</t>
  </si>
  <si>
    <t>Nabava in dovoz sadik prosto rastočih dreves vrste jerebike /Sorbus aucuparia/  velikosti 2.00 do 2.50 m.</t>
  </si>
  <si>
    <t>N 1 1 108</t>
  </si>
  <si>
    <t>Nabava in dovoz sadik soliternih dreves vrste lipa /Tilia cordata/  velikosti 3.50 do 4.00 m.</t>
  </si>
  <si>
    <t>NABAVA SADIK IN GRAMOZNIC</t>
  </si>
  <si>
    <t>N 1 2 101</t>
  </si>
  <si>
    <t>Nabava in dovoz sadik grmovnic vrste rumeni dren /Cornus mas/  velikosti 0.60 do 0.80 m.</t>
  </si>
  <si>
    <t>N 1 2 102</t>
  </si>
  <si>
    <t>Nabava in dovoz sadik grmovnic vrste rdeči dren /Cornus sanguinea/  velikosti 0.60 do 0.80 m.</t>
  </si>
  <si>
    <t>N 1 2 103</t>
  </si>
  <si>
    <t>Nabava in dovoz sadik grmovnic vrste navadna leska /Corylus avellana/ velikosti 0.30 do 0.50 m.</t>
  </si>
  <si>
    <t>N 1 2 104</t>
  </si>
  <si>
    <t>Nabava in dovoz sadik grmovnic vrste enovrstni glog /Crataegus monogyna/ velikosti 0.60 do 0.80 m.</t>
  </si>
  <si>
    <t>N 1 2 105</t>
  </si>
  <si>
    <t>Nabava in dovoz sadik grmovnic vrste bradavičasta trdoleska /Euonymus verrucosa/ velikosti 0.60 do 0.80 m.</t>
  </si>
  <si>
    <t>N 1 2 106</t>
  </si>
  <si>
    <t>Nabava in dovoz sadik grmovnic vrste puhastolistno kosteničevje /Lonicera xylosteum/ velikosti 0.60 do 0.80 m.</t>
  </si>
  <si>
    <t>N 1 2 107</t>
  </si>
  <si>
    <t>Nabava in dovoz sadik grmovnic vrste navadna kalina, kostenika  /Ligustrum vulgare/ velikosti 0.60 do 0.80 m.</t>
  </si>
  <si>
    <t>N 1 2 108</t>
  </si>
  <si>
    <t>Nabava in dovoz sadik grmovnic vrste črni trn /Prunus spinosa/ velikosti 0.60 do 0.80 m.</t>
  </si>
  <si>
    <t>N 1 2 109</t>
  </si>
  <si>
    <t>Nabava in dovoz sadik grmovnic vrste njivni šipek /Rosa arvensis/ velikosti 0.60 do 0.80 m.</t>
  </si>
  <si>
    <t>N 1 2 110</t>
  </si>
  <si>
    <t>Nabava in dovoz sadik grmovnic vrste beka /Salix viminalis/ velikosti 0.60 do 0.80 m.</t>
  </si>
  <si>
    <t>N 1 2 111</t>
  </si>
  <si>
    <t>Nabava in dovoz sadik grmovnic vrste iva  /Salix caprea/ velikosti 0.30 do 0.50 m.</t>
  </si>
  <si>
    <t>N 1 2 112</t>
  </si>
  <si>
    <t>Nabava in dovoz sadik grmovnic vrsterdeča vrba /Salix purpurea/ velikosti 0.60 do 0.80 m.</t>
  </si>
  <si>
    <t>N 1 2 113</t>
  </si>
  <si>
    <t>Nabava in dovoz sadik grmovnic dobrovite /Viburnum lantana/ velikosti 0.60 do 0.80 m.</t>
  </si>
  <si>
    <t>NABAVA POKROVNIH RASTLIN</t>
  </si>
  <si>
    <t>N 1 3 101</t>
  </si>
  <si>
    <t>Nabava sadik pokrovnih rastlin vrste grmasti petoprstnik /Potentilla fruticosa/ velikosti 0.15 do 0.20 m.</t>
  </si>
  <si>
    <t>N 1 3 102</t>
  </si>
  <si>
    <t>Nabava sadik pokrovnih rastlin vrste mirtolistno kosteničevje /Lonicera nitida/ velikosti 0.15 do 0.20 m.</t>
  </si>
  <si>
    <t>N 1 3 104</t>
  </si>
  <si>
    <t>Nabava sadik pokrovnih rastlin vrste bodičasti šipek /Rosa spinosissima/ velikosti 0.15 do 0.20 m.</t>
  </si>
  <si>
    <t>NABAVA IN SADIK POPENJALK</t>
  </si>
  <si>
    <t>Nabava sadik popenjavk vrste navadni bršljan /Hedera helix/ velikosti 0.15 do 0.20 m.</t>
  </si>
  <si>
    <t>Nabava sadik popenjavk vrste alpski srobot /Clematis alpina/ velikosti 0.15 do 0.20 m.</t>
  </si>
  <si>
    <t>Nabava sadik popenjavk vrste  navadni srobot /Clematis vitalba/ velikosti 0.15 do 0.20 m.</t>
  </si>
  <si>
    <t>NABAVA MATERIALOV ZA SADITEV</t>
  </si>
  <si>
    <t>N 1 5 101</t>
  </si>
  <si>
    <t>Dobava založnega gnojila, 3 kosi/sadiko dreves, 1 kos/sadiko prostorastočih grmovnic.</t>
  </si>
  <si>
    <t>N 1 5 102</t>
  </si>
  <si>
    <t>Dobava opornih kolov za sadike soliternih dreves, velikosti 400 cm in preseka najmanj Ø 6 cm,  3 koli/sadiko.</t>
  </si>
  <si>
    <t>N 1 5 103</t>
  </si>
  <si>
    <t>Dobava opornih kolov za sadike prosto ratočih dreves, velikost 300 cm in preseka najmanj Ø 5 cm, 1 kol/sadiko.</t>
  </si>
  <si>
    <t>N 1 5 104</t>
  </si>
  <si>
    <t>Dobava traku za privezovanje sadik dreves h kolom dolžine 1,5 m; 2 trakova/sadiko soliternih dreves in 1 trak/sadiko prostorastočih dreves.</t>
  </si>
  <si>
    <t>N 1 5 105</t>
  </si>
  <si>
    <t>Dobava rodovitne zemlje: 0,25 m3/sadiko soliternih drves, 0,125 m3/sadiko prostorastočih drves,  0,013 m3 /sadiko prostorastočih grmovnic in 0,001 m3 /sadik popkrovnih rastlin in popenjavk.</t>
  </si>
  <si>
    <t>SADITEV</t>
  </si>
  <si>
    <t>PRIPRAVLJANA DELA</t>
  </si>
  <si>
    <t>Količenje skupin grmovnic, skupin prostorastočega drevja  in drevorednih linij</t>
  </si>
  <si>
    <t>IZVEDBA SADITVE</t>
  </si>
  <si>
    <t>Saditev sadik soliternih  dreves: izkop sadilne jame 80x80x80 cm, dodajanje prsti 0,250 m3 in založnega gnojila, postavitev sadike, zasipavanje, postavitev sadilnih kolov, vezanje, zalivanje.</t>
  </si>
  <si>
    <t>Saditev sadik prostorastočih drves: izkop sadilne jame 50x50x50 cm, dodajanje prsti 0,125 m3 in založnega gnojila, postavitev sadike, zasipavanje, zalivanje.</t>
  </si>
  <si>
    <t>Saditev sadik prostorastočih grmovnic: izkop sadilne jame 30x30x30 cm, dodajanje prsti 0,013 m3 in založnega gnojila, postavitev sadike, zasipavanje, zalivanje.</t>
  </si>
  <si>
    <t>Saditev sadik pokrovnic: izkop sadilne jame 10x10x10 cm, dodajanje prsti 0,001 m3, postavitev sadike, zasipavanje, zalivanje.</t>
  </si>
  <si>
    <t>Saditev sadik popenjavk: izkop sadilne jame 10x10x10 cm, dodajanje prsti 0,001 m3, postavitev sadike, zasipavanje, zalivanje.</t>
  </si>
  <si>
    <t>UREDITEV VSTOPNEGA DELA NA POKOPALIŠČE</t>
  </si>
  <si>
    <t>PREDDELA IN RUŠITVENA DELA</t>
  </si>
  <si>
    <t>Zkoličba mejnih točk objekta s površino do 50 m2</t>
  </si>
  <si>
    <t>Zaščita in demontaža kamnitih skulptur s prenosom na novo lokacijo</t>
  </si>
  <si>
    <t>N 3 2 101</t>
  </si>
  <si>
    <t>N 3 2 102</t>
  </si>
  <si>
    <t>Utrditev planuma temeljnih tal zrnate kamnine 3. kategorije</t>
  </si>
  <si>
    <t>VRHNJI SLOJ</t>
  </si>
  <si>
    <t>N 3 3 101</t>
  </si>
  <si>
    <t>Izdelava nevezane nosilne plasti enakomerno zrnatega drobljenca D32 iz kamnine v debelini plasti 30 cm</t>
  </si>
  <si>
    <t>N 3 3 102</t>
  </si>
  <si>
    <t>Izdelava nosilne plasti biutuminizirane zmesi Ac 22 base B 70/100 v debelini 6 cm.</t>
  </si>
  <si>
    <t>N 3 3 103</t>
  </si>
  <si>
    <t>Izdelava obrabnozaporne plasti bitumenskega betona BB 11K iz zmesi zrn karbonatnih kamnin in cestogradbnega bitumna v debelini 4 cm.</t>
  </si>
  <si>
    <t>N 3 3 104</t>
  </si>
  <si>
    <t>Tlakovanje obodne mulde in krožne površine iz silikatnih kock dim 8/8/8 cm, stiki zaliti z epoksidno malto, komplet s podlago iz cementnega betona C12/15 debeline 10 cm.</t>
  </si>
  <si>
    <t>ZAKLJUČNA DELA</t>
  </si>
  <si>
    <t>N 3 4 101</t>
  </si>
  <si>
    <t>Izdelava betonskega  pasovnega temelja dimenzij 6,00x0,80x0,40 m iz cementnega betona C12/15 za postavitev podstavkov skulptur</t>
  </si>
  <si>
    <t>Izdelava zidu (podstavka) za skulpturo dimenzij 0,6x0,55x0,70 m iz armiranega umetnega kamna (aglo svetlo sivega marmorja) epoksidno cementnega veziva, komplet z armaturo, opažem in končno obdelavo - ščetkanjem.</t>
  </si>
  <si>
    <t>Postavitev skulptur na podstavke, vključno s pritditvijio.</t>
  </si>
  <si>
    <t>Rušenje in odstranitev parapetnih nosilnih AB zidcev s temelji z odvozom na trajno deponijo</t>
  </si>
  <si>
    <t xml:space="preserve">Široki strojni izkop zrnate zemljine 3. kategorije z nakladanjem in odvozom na trajno deponijo </t>
  </si>
  <si>
    <t>Odstranitev grmovja na redko porasli površini (do 50 % pokritega tlorisa) - strojno z odvozom na trajno deponijo</t>
  </si>
  <si>
    <t>Posek in odstranitev drevesa z deblom premera 11 do 30 cm ter odstranitev vej z odvozom na trajno deponijo</t>
  </si>
  <si>
    <t>Posek in odstranitev drevesa z deblom premera 31 do 50 cm ter odstranitev vej  z odvozom na trajno deponijo</t>
  </si>
  <si>
    <t>Odstranitev panja s premerom 11 do 30 cm z odvozom na trajno deponijo</t>
  </si>
  <si>
    <t>Odstranitev panja s premerom 31 do 50 cm z odvozom na trajno deponijo</t>
  </si>
  <si>
    <t>Demontaža prometnega znaka na enem podstavku z odvozom na trajno deponijo</t>
  </si>
  <si>
    <t>Demontaža prometnega znaka na dveh podstavkih v z odvozom na trajno deponijo</t>
  </si>
  <si>
    <t>Demontaža obvestilne table s površino nad 3 m2 z odvozom na trajno deponijo</t>
  </si>
  <si>
    <t>Demontaža plastičnega smernika z odvozom na trajno deponijo</t>
  </si>
  <si>
    <t>Porušitev in odstranitev asfaltne plasti v debelini 6 do 10 cm z odvozom na trajno deponijo</t>
  </si>
  <si>
    <t>Rezanje asfaltne plasti s talno diamantno žago, debele 6 do 10 cm z odvozom na trajno deponijo</t>
  </si>
  <si>
    <t>Porušitev in odstranitev robnika iz cementnega betona z odvozom na trajno deponijo</t>
  </si>
  <si>
    <t>Porušitev in odstranitev zidu iz kamna v cementni malti z odvozom na trajno deponijo</t>
  </si>
  <si>
    <t>Rušitev in odstranitev stražarnice z odvozom na trajno deponijo</t>
  </si>
  <si>
    <t>Rušitev stebrov in železnih vrat ter odvoz odpadnega materiala na trajno deponijo, opomba: *vhod v nekdanjo vojašnico</t>
  </si>
  <si>
    <t>Površinski izkop plodne zemljine - 1. kategorije - strojno z nakladanjem , opomba: *vključno z odvozom in odlaganjem na trajno deponijo</t>
  </si>
  <si>
    <t>Široki izkop slabo nosilne zemljine - 2. kategorije - strojno z nakladanjem, opomba: *vključno z odvozom in odlaganjem na trajno deponijo</t>
  </si>
  <si>
    <t>Široki izkop trde kamnine - 5. kategorije z nakladanjem, opomba: *vključno z odvozom in odlaganjem na trajno deponijo</t>
  </si>
  <si>
    <t>Geotehnični nadzor</t>
  </si>
  <si>
    <t>ura</t>
  </si>
  <si>
    <t>km</t>
  </si>
  <si>
    <t>m1</t>
  </si>
  <si>
    <t>kg</t>
  </si>
  <si>
    <t>Demontaža jeklene varnostne ograje, opomba: *vključno z odvozom na trajno deponijo in predajo zbiralcu gradbenih odpadkov</t>
  </si>
  <si>
    <t>Široki izkop vezljive zemljine - 3. kategorije - strojno z nakladanjem, opomba: *vključno z odvozom in odlaganjem na trajno deponijo</t>
  </si>
  <si>
    <t>Široki izkop mehke kamnine - 4. kategorije z nakladanjem, opomba: *vključno z odvozom in odlaganjem na trajno deponijo</t>
  </si>
  <si>
    <t>Odstranitev grmovja na redko porasli površini (do 50 % pokritega tlorisa) - strojno in odvozom na trajno deponijo</t>
  </si>
  <si>
    <t xml:space="preserve">Odstranitev panja s premerom 11 do 30 cm z odvozom na trajno deponijo </t>
  </si>
  <si>
    <t>Široki izkop zrnate kamnine - 3. kategorije - strojno z nakladanjem, opomba: in odvozom na trajno deponijo</t>
  </si>
  <si>
    <t>Posek in odstranitev drevesa z deblom premera 11 do 30 cm ter odstranitev vej, opomba: Vključno z odstranitvijo panja in odvozom na trajno deponijo.</t>
  </si>
  <si>
    <t>Široki izkop mehke kamnine - 4. kategorije z nakladanjem, opomba: in odvozom na trajno deponijo</t>
  </si>
  <si>
    <t>Porušitev in odstranitev kanalizacije iz cevi s premerom do 40 cm, opomba: *Vključno s porušitvijo in odstranitvijo vseh delov obstoječe kanalizacije (jaški, pokrovi...) in odvozom na trajno deponijo</t>
  </si>
  <si>
    <t>Površinski izkop plodne zemljine - 1. kategorije - strojno z nakladanjem in odvozom na trajno deponijo</t>
  </si>
  <si>
    <t>Prevoz materiala na trajno deponijo</t>
  </si>
  <si>
    <t>Posek in odstranitev drevesa z deblom premera nad 50 cm ter odstranitev vej z odvozom na trajno deponijo</t>
  </si>
  <si>
    <t>Kompletno rušenje konstrukcije gospodarskega objekta, z vsemi vgrajenimi elementi: strešna konstrukcija, nosilne in predelne stene, temelji; skupne torisne velikosti 128,0 m2, z nakladanjem ruševin in odvozom na trajno deponijo skupaj s plačilom takse. Obračun po kpl.</t>
  </si>
  <si>
    <t>Kompletno rušenje konstrukcije gospodarskega objekta, z vsemi vgrajenimi elementi: strešna konstrukcija, nosilne in predelne stene, temelji; skupne torisne velikosti 42,0 m2, z nakladanjem ruševin in odvozom na trajno deponijo skupaj s plačilom takse. Obračun po kpl.</t>
  </si>
  <si>
    <t>Odstranitev obstoječega stebra CR z izruvanje s pomočjo avtodviga, odvoz stebra CR v skladišče vzdrževalca javnee razsvetljave, strojno in deloma ročno razbijanje in rušenje obstoječega temelja stebra CR, nakladanje in odvoz odvečnega materiala na trajno deponijo, vključno s stroški deponiranja, zasutje luknje z zemljo oziroma  s tamponskim gramozem frakcije 0-32 mm nad preostankom temelja, zatravljanje in urejenje okolice</t>
  </si>
  <si>
    <t>Odvoz odvečnega materiala (merjeno v raščenem stanju) na trajno deponijo</t>
  </si>
  <si>
    <t>nakladanje in odvoz odvečnega materiala (merjeno v raščenem stanju) na trajno deponijo</t>
  </si>
  <si>
    <t xml:space="preserve"> - nakladanje in odvoz odvečnega materiala (merjeno v raščenem stanju) na trajno deponijo</t>
  </si>
  <si>
    <t>Rušenje asfalta debeline do 10 cm z direktnim nakladanjem na prevozno sredstvo in odvozom odvečnega materiala (merjeno v raščenem stanju) na trajno deponijo</t>
  </si>
  <si>
    <t>Strojno dolbljenje utora v obstoječi fasadni steni iz opeke za stigmaflex cev, dimenzij 60x80 mm, krpanje preostale odprtine po vgradnji cevi z grobim ometom v p.c.m. 1:2:6 s predhodnim čiščenjem utora, krpanje preostale odprtine po vgradnji cevi z grobim in finim ometom v p.c.m. 1:2:6 s predhodnim čiščenjem utora, dvakratno pleskanje  ometane površine s fasadno barvo v tonu obstoječe površine, odvoz odvečnega materiala na trajno deponijo</t>
  </si>
  <si>
    <t>Strojno dolbljenje odprtine v obstoječi fasadni steni iz opeke za P.M.O. omaro, dimenzij   610x1100x250 mm), krpanje preostale odprtine po vgradnji omarice z grobim in finim ometom v p.c.m. 1:2:6 s predhodnim čiščenjem, dvakratno pleskanje  ometane površine s fasadno barvo v tonu obstoječe površine, odvoz odvečnega materiala na trajno deponijo</t>
  </si>
  <si>
    <t>Odstranitev obstoječega SN betonskega droga z izruvanje s pomočjo avtodviga, odvoz SN droga v skladišče upravljalca SN omrežja, strojno in deloma ročno razbijanje in rušenje obstoječega temelja SN droga, nakladanje in odvoz odvečnega materiala na trajno deponijo, zasutje luknje z zemljo oziroma  s tamponskim gramozem frakcije 0-32 mm nad preostankom temelja, zatravljanje in urejanje okolice</t>
  </si>
  <si>
    <t>Nakladanje in odvoz odvečnega materiala (merjeno v raščenem stanju) na trajno deponijo</t>
  </si>
  <si>
    <t>Izdelava temelja za semaforsko napravo z manipulativnim jaškom:  izkop 1,5x1,2x1,2m  izdelava jaška z BC 80 cm in temelja nad  njim dimenzij 0,68x0,4x0,4 m s sidrom in z ranžirno odprtino v jašek sidrom, dobava in vgradnja litoželeznega  pokrova 600x600 mm lahke  izvedbe "Elektrika",  zasutje in utrditev, odvoz odvečnega materiala na trajno deponijo</t>
  </si>
  <si>
    <t>Izdelava temelja za ravni semaforni drog:  izkop 0,9x0,9x0,1 m,izdelava temelja dim 0,7x0,7x0,15 m + 0,5x0,5x0,85 m z vgradnjo sidra, dovodne cevi fi 110 in ozemljitvenega valjanca, zasutje in utrditev, odvoz odvečnega materiala trajno deponijo</t>
  </si>
  <si>
    <t>Izdelav temelja za usločen-konzolni semaforski drog:  izkop 1,1x1,3x1,0 m, izdelava temelja dim.   1,2x1,0x0,5m+0,6x0,7x0,4m z vgradnjo sidra, dovodne cevi fi 110 in ozemljitvenega valjanca,  temelj orentiran po načrtu, zasutje in utrditev, odvoz odvečnega materia na trajno deponijo</t>
  </si>
  <si>
    <t>Izdelava kabelske  kanalizacije z stigmaflex cevjo 3xfi110 : izkop 0,4x0,8 m,  podlaga z finim peskom 10 cm, polaganje  cevi, zasutje 10 cm z finim peskom,  ostalo zasip z izkopanim materialom in utrditev,  odvoz odvečnega materiala trajno deponijo</t>
  </si>
  <si>
    <t>Izdelava kabelske  kanalizacije z stigmaflex cevjo 2xfi110 : izkop 0,4x0,8 m,  podlaga z finim peskom 10 cm, polaganje  cevi, zasutje 10 cm z finim peskom,  ostalo zasip z izkopanim materialom in utrditev,  odvoz odvečnega materiala trajno deponijo</t>
  </si>
  <si>
    <t>Izdelava kabelske  kanalizacije z stigmaflex cevjo 1xfi110 : izkop 0,4x0,8 m,  podlaga z finim peskom 10 cm, polaganje  cevi, zasutje 10 cm z finim peskom,  ostalo zasip z izkopanim materialom in utrditev,  odvoz odvečnega materiala trajno deponijo</t>
  </si>
  <si>
    <t>Izdelava kabelske  kanalizacije z stigmaflex cevjo 1xfi60 : izkop 0,4x0,8 m,  podlaga z finim peskom 10 cm, polaganje  cevi, zasutje 10 cm z finim peskom,  ostalo zasip z izkopanim materialom in utrditev,  odvoz odvečnega materiala trajno deponijo</t>
  </si>
  <si>
    <t>Odstranitev obstoječega TK droga z izruvanje s pomočjo avtodviga, odvoz TK droga v skladišče vzdrževalca TK omrežja, strojno in deloma ročno razbijanje in rušenje obstoječega temelja stebra CR, nakladanje in odvoz odvečnega materiala na trajno deponijo, zasutje luknje z zemljo oziroma  s tamponskim gramozem frakcije 0-32 mm nad preostankom temelja, zatravljanje in urejenje okolice</t>
  </si>
  <si>
    <t>Strojno dolbljenje odprtine v obstoječi fasadni steni iz opeke za TK omarico, dimenzij   280x350x150 mm), krpanje preostale odprtine po vgradnji omarice z grobim in finim ometom v p.c.m. 1:2:6 s predhodnim čiščenjem, dvakratno pleskanje  ometane površine s fasadno barvo v tonu obstoječe površine, odvoz odvečnega materiala  trajno deponijo</t>
  </si>
  <si>
    <t>par</t>
  </si>
  <si>
    <t>list</t>
  </si>
  <si>
    <t>- stroški zavarovanj obstoječih komunalnih vodov skladno z navodili upravljalca</t>
  </si>
  <si>
    <t xml:space="preserve">Izvajalec mora vršit sprotno notranjo kontrolo nad kvaliteto materialov ki jih vgrajuje, tesnosti kanalizacije in stanja položene ter zasute kanalizacijske cevi. </t>
  </si>
  <si>
    <t>- v postavkah asfaltov (bitumiziranih zmesi) upoštevati vse potrebne prevoze, predhodno pripravo površine (planiranje, utrjevanje, čiščenje,…), pobrizg z emulzijo in premaz stikov med asfaltnimi površinami</t>
  </si>
  <si>
    <t>- v postavkah nasipov, zasipov upoštevati potrebne prevoze, vgradnjo, planiranje, utrjevanje,...</t>
  </si>
  <si>
    <t>Prevoz materiala na razdaljo nad 500 do 1000 m</t>
  </si>
  <si>
    <t>Široki izkop zrnate kamnine - 3. kategorije - strojno z nakladanjem</t>
  </si>
  <si>
    <t>Vgraditev klina iz zrnate kamnine - 3. kategorije, opomba: S komprimiranjem zemljine do predpisane zbitosti za cono A in cono B (98 % po SPP in 95% po SPP)</t>
  </si>
  <si>
    <t>Zasip z utrjeno/stabilizirano zrnato kamnino - 3. kategorije z dodatkom 3 m.-% cementa</t>
  </si>
  <si>
    <t>Preskus tesnosti cevi premera do 20 cm, opomba: Postavka naj vključuje preskus vodotesnosti za premer 25 cm!</t>
  </si>
  <si>
    <t>Odstranitev grmovja na redko porasli površini (do 50 % pokritega tlorisa) z odvozom na trajno deponijo</t>
  </si>
  <si>
    <t>Široki izkop mehke kamnine - 4. kategorije - strojno z odrivom do 50 m, opomba: Od tega cenjeno 5 % z nakladanem in in odvozom na trajno deponijo</t>
  </si>
  <si>
    <t>*</t>
  </si>
  <si>
    <t>Odstranitev grmovja na gosto porasli površini (nad 50 % pokritega tlorisa) z odvozom na trajno deponijo</t>
  </si>
  <si>
    <t>Široki izkop zrnate kamnine - 3. kategorije - strojno z nakladanjem in odvozom na trajno deponijo</t>
  </si>
  <si>
    <t>Zaščitna dela, priprava na dvig in dvig, vključno s prevozom na začasno mesto z vsemi ostalimi potrebnimi deli za varno začasno skladiščenje spomenika.</t>
  </si>
  <si>
    <t>Izdelava drenažne kanalizacije iz cevi iz polivinilklorida, vključno s podložno plastjo iz cementnega betona, premera 20 cm, v globini do 1,0 m, opomba: *Vključno s polnim obbetoniranjem cevi</t>
  </si>
  <si>
    <t>Pregled vgrajenih cevi s TV kamero, opomba: *Vključno s predhodnim čiščenjem in izdelavo poročila</t>
  </si>
  <si>
    <t>Odstranitev grmovja na redko porasli površini (do 50 % pokritega tlorisa) - z odvozom na trajno deponijo</t>
  </si>
  <si>
    <t>Dobava materiala na mesto vgradnje in izdelava BY PASSA, komplet s postavitvijo začasnega črpališča, izdelavo zajema in iztoka kanalizacije, postavitvijo ustreznih pretočnih cevi in odstaranitvijo postrojenja po končanih delih</t>
  </si>
  <si>
    <t>Izdelava kaskadnega jaška krožnega prereza iz ojačanega poliestra GRP-DN 1200, SN 10000, globine nad 2 do 3 m, komplet po opisu v tehničnem poročilu in detajlu iz načrta</t>
  </si>
  <si>
    <t>Odstranitev grmovja na redko porasli površini (do 50 % pokritega tlorisa) -z odvozom na trajno deponijo</t>
  </si>
  <si>
    <t>Strojno dolbljenje preboja dimenzij fi0,1 m v steno  betonskega temelja stebra CR za uvod cevi kabelske kanalizacije  in priklop kabla v obstoječ steber JR, obdelava odprtine v steni s finim ometom po izvedbi kabelske kanalizacije</t>
  </si>
  <si>
    <t>Izkop kabelskega jarka v terenu III. in IV. ktg. širine 0,3-0,6 m in globine do 1,15 m (glej risbo - Karakteristični prerezi kabelskega rova) - upoštevano 80% celotnega izkopa</t>
  </si>
  <si>
    <t>Izkop kabelskega jarka v terenu V. in VI. ktg. širine 0,3-0,6 m in globine do 1,15 m (glej risbo - Karakteristični prerezi kabelskega rova) - upoštevano 20% celotnega izkopa</t>
  </si>
  <si>
    <t>Ravna plastična instalacijska cev 25/22,1 mm, položena nadometno, s pritrdilnim materialom</t>
  </si>
  <si>
    <t>Nadzor Elektro Primorska. Obračun nadzora se bo izvedel po dokazljivih dejanskih stroških na podlagi računa izvajalca nadzora.</t>
  </si>
  <si>
    <t>Zasip jarka z izkopanim materialom z nabijanjem po slojih 15 cm s prebrano zemljo do vrha jarka oziroma do vrha brežine ali zelenice</t>
  </si>
  <si>
    <t>Strojno dolbljenje preboja dimenzij fi12,5 cm v betonsko steno obstoječega kabelskega jaška  za uvod cevi kabelske kanalizacije, obdelava odprtine v steni s finim ometom po izvedbi kabelske kanalizacije</t>
  </si>
  <si>
    <t>Nadzor Elektro Primorskaja. Obračun nadzora se bo izvedel po dokazljivih dejanskih stroških na podlagi računa izvajalca nadzora.</t>
  </si>
  <si>
    <t>ZAŠČITA OBSTOJEČEGA SN VODA MED GRADNJO</t>
  </si>
  <si>
    <t>ZAŠČITA OBSTOJEČEGA TK VODA MED GRADNJO</t>
  </si>
  <si>
    <t>IX.1.</t>
  </si>
  <si>
    <t>IX.2.</t>
  </si>
  <si>
    <t>PROJEKTNA DOKUMENTACIJA</t>
  </si>
  <si>
    <t>PRIPRAVLJALNA DELA</t>
  </si>
  <si>
    <t>Izdelava geodetskega posnetka in izdelava elaborata za vris v kataster komunalnih vodov, vnos v kataster komunalnih vodov, posnetek izvesti pred zasipanje kabelskega jarka vodov (GJI)</t>
  </si>
  <si>
    <t>XII.1.</t>
  </si>
  <si>
    <t>XII.2.</t>
  </si>
  <si>
    <t>XII.3.</t>
  </si>
  <si>
    <t>XII.4.</t>
  </si>
  <si>
    <t>XII.5.</t>
  </si>
  <si>
    <t>XII.6.</t>
  </si>
  <si>
    <t>XII.7.</t>
  </si>
  <si>
    <t>Nepredvidena dela (10% od del obseganih v točkah I., II., III., IV., V., VI., VII., VIII., IX., X., XI., XII., XIII., XIV. in XV.)</t>
  </si>
  <si>
    <t>ELEKTROINŠTALACIJE</t>
  </si>
  <si>
    <t>REKAPITULACIJA: ELEKTROINŠTALACIJE</t>
  </si>
  <si>
    <t>SN BLOK (V, V, T)</t>
  </si>
  <si>
    <t>TRANSFORMATOR</t>
  </si>
  <si>
    <t>NN PLOŠČA</t>
  </si>
  <si>
    <t>OSTALA OPREMA</t>
  </si>
  <si>
    <t>REKAPITULACIJA: KANALIZACIJA IN VODOVOD</t>
  </si>
  <si>
    <t>KANALIZACIJA IN VODOVOD</t>
  </si>
  <si>
    <t>Meritve hrupa po standardu ISO 1996-2:2017 na enem merilnen mestu-24 urna meritev</t>
  </si>
  <si>
    <t>Meritve hrupa po standardu ISO 1996-2:2017 na enem merilnem mestu-kratkotrajne meritve</t>
  </si>
  <si>
    <t>Enomesečne meritve koncentracije delcev PM10 po standardu SIST EN 12341:2014</t>
  </si>
  <si>
    <t>Trasiranje nove trase kabelske kanalizacije - zajeto v TK VODI, 2. Predela, postavka 0002, zaradi skupne trase</t>
  </si>
  <si>
    <t>PVC cev f125/117,6 mm (v palicah) skupaj z original čepi, vodotesnimi spoji, distančniki, koleni, …, položena v kabelski rov - zajeto v TK VODI, 4. Gradbena dela, postavka 0004, zaradi skupne trase</t>
  </si>
  <si>
    <t>Stroški zakoličbe vseh obstoječih podzemnih komunalnih vodov - vodovod, elektrika, telekomunikacije, kanalizacija, plinovod ….  - zajeto v TK VODI, 2. Predela, postavka 0003, zaradi skupne trase</t>
  </si>
  <si>
    <t xml:space="preserve">Izvršilni načrt kabelske kanalizacije in krajevnega kabelskega omrežja, dopolnjen shematski in situacijski načrt </t>
  </si>
  <si>
    <t>VODOVODNI MATERIAL</t>
  </si>
  <si>
    <t>Cev iz nodularne litine - DUKTIL C40 dim. NL DN80</t>
  </si>
  <si>
    <t>tm</t>
  </si>
  <si>
    <t>Cev iz nodularne litine - DUKTIL C40 dim. NL DN100</t>
  </si>
  <si>
    <t>Cev iz nodularne litine - DUKTIL C40 dim. NL DN125</t>
  </si>
  <si>
    <t>Fazonski kos - DUKTIL C40 tip MMK 45° DN80</t>
  </si>
  <si>
    <t>Fazonski kos - DUKTIL C40 tip MMK 22,5° DN80</t>
  </si>
  <si>
    <t>Fazonski kos - DUKTIL C40 tip MMK 30° DN100</t>
  </si>
  <si>
    <t>Fazonski kos - DUKTIL C40 tip MMK 45° DN100</t>
  </si>
  <si>
    <t>Fazonski kos - DUKTIL C40 tip MMK 45° DN125</t>
  </si>
  <si>
    <t>Fazonski kos - DUKTIL C40 tip MMK 30° DN125</t>
  </si>
  <si>
    <t>Fazonski kos - DUKTIL C40 tip MMK 11,25° DN125</t>
  </si>
  <si>
    <t>Fazonski kos - DUKTIL C40 tip T DN 65/50</t>
  </si>
  <si>
    <t>Fazonski kos - DUKTIL C40 tip T DN 80/80</t>
  </si>
  <si>
    <t xml:space="preserve">Fazonski kos - DUKTIL C40 tip T DN 125/100 </t>
  </si>
  <si>
    <t>Fazonski kos - DUKTIL C40 tip T DN 125/125</t>
  </si>
  <si>
    <t>Fazonski kos - DUKTIL C40 tip E DN 80</t>
  </si>
  <si>
    <t xml:space="preserve">Fazonski kos - DUKTIL C40 tip E DN 100 </t>
  </si>
  <si>
    <t>Fazonski kos - DUKTIL C40 tip E DN 125</t>
  </si>
  <si>
    <t>Fazonski kos - DUKTIL C40 tip F DN 80</t>
  </si>
  <si>
    <t>Fazonski kos - DUKTIL C40 tip FFQ DN100 90°</t>
  </si>
  <si>
    <t>Fazonski kos - DUKTIL C40 tip FFR DN100/65</t>
  </si>
  <si>
    <t>Fazonski kos - DUKTIL C40 tip FF DN65 L= 200 mm</t>
  </si>
  <si>
    <t>Fazonski kos - DUKTIL C40 tip FF DN65 L= 300 mm</t>
  </si>
  <si>
    <t>Fazonski kos - DUKTIL C40 tip FF DN65 L= 500 mm</t>
  </si>
  <si>
    <t>Fazonski kos - DUKTIL C40 tip FF DN80 L= 600 mm</t>
  </si>
  <si>
    <t>Fazonski kos - DUKTIL C40 tip FF DN100 L= 1000 mm</t>
  </si>
  <si>
    <t>Armatura PN16 - Spojka fischer DN65</t>
  </si>
  <si>
    <t>Armatura PN16 - Spojka fischer DN100</t>
  </si>
  <si>
    <t>Armatura PN16 - Spojka fischer DN125</t>
  </si>
  <si>
    <t>Armatura PN16 - EV zasun DN 65 mm s kolesom</t>
  </si>
  <si>
    <t xml:space="preserve">Armatura PN16 - EV zasun DN 80 mm </t>
  </si>
  <si>
    <t xml:space="preserve">Armatura PN16 - EV zasun DN 100 mm </t>
  </si>
  <si>
    <t xml:space="preserve">Armatura PN16 - EV zasun DN 125 mm </t>
  </si>
  <si>
    <t>Ročno kolo</t>
  </si>
  <si>
    <t>Armatura PN16 - Žabji poklopec</t>
  </si>
  <si>
    <t>Vgradna garnitura</t>
  </si>
  <si>
    <t>Okrogla cestna kapa</t>
  </si>
  <si>
    <t>Armatura PN16 - Mont. demont. kos. DN65</t>
  </si>
  <si>
    <t>Armatura PN16 - Čistilni kos DN65</t>
  </si>
  <si>
    <t>Armatura PN16 - Avtomatski zrač. z zasunom DN50</t>
  </si>
  <si>
    <t>Armatura PN16 - Avtomatski hidrav. ventil za red. tlaka DN65 z by-passom</t>
  </si>
  <si>
    <t>Armatura PN16 - Avtomatski varn. ventil DN50</t>
  </si>
  <si>
    <t>Spojni in tesnilni material - spoji na prirobnico - DN125</t>
  </si>
  <si>
    <t>Spojni in tesnilni material - spoji na prirobnico - DN100</t>
  </si>
  <si>
    <t>Spojni in tesnilni material - spoji na prirobnico - DN80</t>
  </si>
  <si>
    <t>Spojni in tesnilni material - spoji na prirobnico - DN65</t>
  </si>
  <si>
    <t>Spojni in tesnilni material - standardno tesnilo - DN125</t>
  </si>
  <si>
    <t>Spojni in tesnilni material - standardno tesnilo - DN100</t>
  </si>
  <si>
    <t>Spojni in tesnilni material - standardno tesnilo - DN80</t>
  </si>
  <si>
    <t>Polaganje in poravnavanje cevi v jarku</t>
  </si>
  <si>
    <t>Montaža fazonov in armatur  s spoji na prirobnico</t>
  </si>
  <si>
    <t>Montaža cevi na kozarec</t>
  </si>
  <si>
    <t xml:space="preserve">Montaža fazonov na kozarec </t>
  </si>
  <si>
    <t>Tlačni preizkus cevovoda s polnjenjem, uporabo registrirnega manometra in izdajo potrdila.</t>
  </si>
  <si>
    <t>Obzidava cestnih kap za zasune</t>
  </si>
  <si>
    <t>Izpiranje in rakuževanje cevovoda z izravitvijo potrdila.</t>
  </si>
  <si>
    <t>Bakteriološki izvid.</t>
  </si>
  <si>
    <t>Nadzor s strani upravljalca sistema</t>
  </si>
  <si>
    <t>Izdelava podatkov za kataster komunalnih naprav</t>
  </si>
  <si>
    <t>Izdelava tehnične dokumentacije za potrebe upravljalca.</t>
  </si>
  <si>
    <t>Pregled vgrajenih cevovodov, opomba: *Vključno s predhodnim čiščenjem in izdelavo poročila.</t>
  </si>
  <si>
    <t>S 3 2 634</t>
  </si>
  <si>
    <t>Izdelava obrabne in zaporne plasti bituminizirane zmesi SMA 8 PmB 45/80-65 A1/A2 Z2 v debelini 4 cm, opomba: *glavna cesta
*lahko je tudi A3</t>
  </si>
  <si>
    <t>S 3 2 497</t>
  </si>
  <si>
    <t>Pobrizg s polimerno bitumensko emulzijo 0,31 do 0,50 kg/m2</t>
  </si>
  <si>
    <t>S 3 1 942</t>
  </si>
  <si>
    <t>Izdelava zašcitne plasti hidroizolacije iz bituminizirane zmesi SMA 8 PmB 45/80-65 A1/A2 Z4 v debelini 3 cm</t>
  </si>
  <si>
    <t>Izdelava obrabne in zaporne plasti bituminizirane zmesi SMA 8 PmB 45/80-65 A1/A2 Z2 v debelini 4 cm, opomba: *lahko je tudi A3</t>
  </si>
  <si>
    <t>Zavarovanje gradbišča v času gradnje z izbrano zaporo prometa - postavitev in vzdrževanje zapore po potrejenem ceniku koncesionarja. Postavka je fiksna in v fazi izbire izvajalca nespremenljiva za vse ponudnike. OPOMBA: ponudnik naj ceno za to postavko ohrani, obračun se vrši na podlagi računov koncesionarja potrjenega s strani nadzora.</t>
  </si>
  <si>
    <r>
      <t xml:space="preserve">V navedeni postavki </t>
    </r>
    <r>
      <rPr>
        <b/>
        <sz val="11"/>
        <rFont val="Arial"/>
        <family val="2"/>
        <charset val="238"/>
      </rPr>
      <t>0003</t>
    </r>
    <r>
      <rPr>
        <sz val="11"/>
        <rFont val="Arial"/>
        <family val="2"/>
        <charset val="238"/>
      </rPr>
      <t xml:space="preserve"> zavihka </t>
    </r>
    <r>
      <rPr>
        <b/>
        <sz val="11"/>
        <rFont val="Arial"/>
        <family val="2"/>
        <charset val="238"/>
      </rPr>
      <t>XV. OSTALA DELA IN STORITVE; 1. PRIPRAVLJALNA DELA,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izdelave elaborata, vodenja prometa v času gradnje, izvedbe začasnih zavarovanj in vzdrževanje voznih površin so strošek izvajalca.</t>
    </r>
  </si>
  <si>
    <t xml:space="preserve">Arheološki nadzor po programu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</si>
</sst>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 _€_-;\-* #,##0\ _€_-;_-* &quot;-&quot;\ _€_-;_-@_-"/>
    <numFmt numFmtId="165" formatCode="#,##0.00\ &quot;€&quot;"/>
    <numFmt numFmtId="166" formatCode="#,##0.00\ \€"/>
    <numFmt numFmtId="167" formatCode="_-* #,##0.00\ _S_I_T_-;\-* #,##0.00\ _S_I_T_-;_-* &quot;-&quot;??\ _S_I_T_-;_-@_-"/>
    <numFmt numFmtId="168" formatCode="0000"/>
    <numFmt numFmtId="169" formatCode="#,##0.0000"/>
    <numFmt numFmtId="170" formatCode="#,##0.0"/>
    <numFmt numFmtId="171" formatCode="dd/mm/yy"/>
    <numFmt numFmtId="172" formatCode="_-* #,##0.00\ &quot;SIT&quot;_-;\-* #,##0.00\ &quot;SIT&quot;_-;_-* &quot;-&quot;??\ &quot;SIT&quot;_-;_-@_-"/>
  </numFmts>
  <fonts count="26">
    <font>
      <sz val="11"/>
      <color theme="1"/>
      <name val="Calibri"/>
      <family val="2"/>
      <charset val="238"/>
      <scheme val="minor"/>
    </font>
    <font>
      <sz val="10"/>
      <name val="Times New Roman"/>
      <family val="1"/>
      <charset val="238"/>
    </font>
    <font>
      <sz val="10"/>
      <name val="Arial CE"/>
      <family val="2"/>
      <charset val="238"/>
    </font>
    <font>
      <sz val="10"/>
      <name val="Arial CE"/>
      <charset val="238"/>
    </font>
    <font>
      <sz val="10"/>
      <name val="Arial"/>
      <family val="2"/>
      <charset val="238"/>
    </font>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sz val="11"/>
      <name val="Arial"/>
      <family val="2"/>
      <charset val="238"/>
    </font>
    <font>
      <b/>
      <sz val="14"/>
      <color theme="4"/>
      <name val="Arial"/>
      <family val="2"/>
      <charset val="238"/>
    </font>
    <font>
      <b/>
      <sz val="11"/>
      <color theme="4"/>
      <name val="Arial"/>
      <family val="2"/>
      <charset val="238"/>
    </font>
    <font>
      <b/>
      <u/>
      <sz val="11"/>
      <name val="Arial"/>
      <family val="2"/>
      <charset val="238"/>
    </font>
    <font>
      <i/>
      <sz val="11"/>
      <name val="Arial"/>
      <family val="2"/>
      <charset val="238"/>
    </font>
    <font>
      <sz val="11"/>
      <color rgb="FFFF0000"/>
      <name val="Arial"/>
      <family val="2"/>
      <charset val="238"/>
    </font>
    <font>
      <b/>
      <i/>
      <sz val="11"/>
      <name val="Arial"/>
      <family val="2"/>
      <charset val="238"/>
    </font>
    <font>
      <b/>
      <sz val="12"/>
      <color rgb="FF5B37D5"/>
      <name val="Calibri"/>
      <family val="2"/>
      <charset val="238"/>
      <scheme val="minor"/>
    </font>
    <font>
      <sz val="12"/>
      <name val="Calibri"/>
      <family val="2"/>
      <charset val="238"/>
      <scheme val="minor"/>
    </font>
    <font>
      <b/>
      <sz val="12"/>
      <name val="Calibri"/>
      <family val="2"/>
      <charset val="238"/>
      <scheme val="minor"/>
    </font>
    <font>
      <i/>
      <sz val="10"/>
      <name val="Calibri"/>
      <family val="2"/>
      <charset val="238"/>
      <scheme val="minor"/>
    </font>
    <font>
      <i/>
      <sz val="10"/>
      <name val="SL Dutch"/>
    </font>
    <font>
      <sz val="10"/>
      <name val="Arial CE"/>
    </font>
    <font>
      <sz val="10"/>
      <color theme="1"/>
      <name val="Arial Narrow"/>
      <family val="2"/>
      <charset val="238"/>
    </font>
    <font>
      <i/>
      <sz val="12"/>
      <name val="Calibri"/>
      <family val="2"/>
      <charset val="238"/>
      <scheme val="minor"/>
    </font>
    <font>
      <sz val="12"/>
      <color rgb="FFFF0000"/>
      <name val="Calibri"/>
      <family val="2"/>
      <charset val="238"/>
      <scheme val="minor"/>
    </font>
    <font>
      <sz val="12"/>
      <color theme="4" tint="-0.249977111117893"/>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22"/>
      </patternFill>
    </fill>
    <fill>
      <patternFill patternType="solid">
        <fgColor theme="4" tint="0.59999389629810485"/>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diagonal/>
    </border>
  </borders>
  <cellStyleXfs count="69">
    <xf numFmtId="0" fontId="0" fillId="0" borderId="0"/>
    <xf numFmtId="0" fontId="1" fillId="0" borderId="0"/>
    <xf numFmtId="0" fontId="4" fillId="0" borderId="0"/>
    <xf numFmtId="0" fontId="4" fillId="0" borderId="0"/>
    <xf numFmtId="167" fontId="4"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ill="0" applyBorder="0" applyAlignment="0" applyProtection="0"/>
    <xf numFmtId="0" fontId="4" fillId="0" borderId="0"/>
    <xf numFmtId="1" fontId="20" fillId="0" borderId="0"/>
    <xf numFmtId="0" fontId="21" fillId="0" borderId="0"/>
    <xf numFmtId="4" fontId="22" fillId="0" borderId="0">
      <alignment wrapText="1"/>
    </xf>
    <xf numFmtId="164" fontId="4" fillId="0" borderId="0" applyFont="0" applyFill="0" applyBorder="0" applyAlignment="0" applyProtection="0"/>
    <xf numFmtId="167" fontId="21" fillId="0" borderId="0" applyFont="0" applyFill="0" applyBorder="0" applyAlignment="0" applyProtection="0"/>
    <xf numFmtId="172" fontId="21" fillId="0" borderId="0" applyFont="0" applyBorder="0" applyProtection="0">
      <alignment vertical="top" wrapText="1"/>
    </xf>
    <xf numFmtId="0" fontId="3"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99">
    <xf numFmtId="0" fontId="0" fillId="0" borderId="0" xfId="0"/>
    <xf numFmtId="4" fontId="17" fillId="0" borderId="0" xfId="0" applyNumberFormat="1" applyFont="1" applyAlignment="1" applyProtection="1">
      <alignment horizontal="right" vertical="top"/>
      <protection locked="0"/>
    </xf>
    <xf numFmtId="4" fontId="18" fillId="4" borderId="3" xfId="0" applyNumberFormat="1" applyFont="1" applyFill="1" applyBorder="1" applyAlignment="1" applyProtection="1">
      <alignment horizontal="right" vertical="top"/>
      <protection locked="0"/>
    </xf>
    <xf numFmtId="4" fontId="17" fillId="0" borderId="9" xfId="0" applyNumberFormat="1" applyFont="1" applyBorder="1" applyAlignment="1" applyProtection="1">
      <alignment horizontal="right" vertical="top"/>
      <protection locked="0"/>
    </xf>
    <xf numFmtId="4" fontId="18" fillId="5" borderId="12" xfId="0" applyNumberFormat="1" applyFont="1" applyFill="1" applyBorder="1" applyAlignment="1" applyProtection="1">
      <alignment horizontal="right" vertical="top"/>
      <protection locked="0"/>
    </xf>
    <xf numFmtId="4" fontId="17" fillId="2" borderId="1" xfId="0" applyNumberFormat="1" applyFont="1" applyFill="1" applyBorder="1" applyAlignment="1" applyProtection="1">
      <alignment horizontal="right" vertical="top" shrinkToFit="1"/>
      <protection locked="0"/>
    </xf>
    <xf numFmtId="4" fontId="18" fillId="3" borderId="3" xfId="0" applyNumberFormat="1" applyFont="1" applyFill="1" applyBorder="1" applyAlignment="1" applyProtection="1">
      <alignment horizontal="right" vertical="top"/>
      <protection locked="0"/>
    </xf>
    <xf numFmtId="4" fontId="17" fillId="0" borderId="3" xfId="0" applyNumberFormat="1" applyFont="1" applyBorder="1" applyAlignment="1" applyProtection="1">
      <alignment horizontal="right" vertical="top"/>
      <protection locked="0"/>
    </xf>
    <xf numFmtId="4" fontId="18" fillId="6" borderId="16" xfId="0" applyNumberFormat="1" applyFont="1" applyFill="1" applyBorder="1" applyAlignment="1" applyProtection="1">
      <alignment horizontal="right" vertical="top"/>
      <protection locked="0"/>
    </xf>
    <xf numFmtId="4" fontId="17" fillId="0" borderId="5" xfId="0" applyNumberFormat="1" applyFont="1" applyBorder="1" applyAlignment="1" applyProtection="1">
      <alignment horizontal="right" vertical="top"/>
      <protection locked="0"/>
    </xf>
    <xf numFmtId="0" fontId="10" fillId="4" borderId="0" xfId="0" applyFont="1" applyFill="1" applyAlignment="1" applyProtection="1">
      <alignment horizontal="left" vertical="top"/>
    </xf>
    <xf numFmtId="0" fontId="11" fillId="4" borderId="0" xfId="0" applyFont="1" applyFill="1" applyAlignment="1" applyProtection="1">
      <alignment horizontal="left" vertical="top"/>
    </xf>
    <xf numFmtId="4" fontId="11" fillId="4" borderId="0" xfId="0" applyNumberFormat="1" applyFont="1" applyFill="1" applyAlignment="1" applyProtection="1">
      <alignment horizontal="left" vertical="top"/>
    </xf>
    <xf numFmtId="0" fontId="9" fillId="0" borderId="0" xfId="1" applyFont="1" applyProtection="1"/>
    <xf numFmtId="0" fontId="8" fillId="0" borderId="0" xfId="1" applyFont="1" applyProtection="1"/>
    <xf numFmtId="4" fontId="8" fillId="0" borderId="0" xfId="1" applyNumberFormat="1" applyFont="1" applyProtection="1"/>
    <xf numFmtId="0" fontId="13" fillId="0" borderId="0" xfId="0" applyFont="1" applyAlignment="1" applyProtection="1">
      <alignment vertical="top"/>
    </xf>
    <xf numFmtId="0" fontId="8" fillId="0" borderId="0" xfId="0" applyFont="1" applyProtection="1"/>
    <xf numFmtId="4" fontId="8" fillId="0" borderId="0" xfId="0" applyNumberFormat="1" applyFont="1" applyProtection="1"/>
    <xf numFmtId="0" fontId="13" fillId="0" borderId="17" xfId="0" applyFont="1" applyBorder="1" applyAlignment="1" applyProtection="1">
      <alignment vertical="top"/>
    </xf>
    <xf numFmtId="0" fontId="8" fillId="0" borderId="18" xfId="0" applyFont="1" applyBorder="1" applyProtection="1"/>
    <xf numFmtId="4" fontId="8" fillId="0" borderId="19" xfId="0" applyNumberFormat="1" applyFont="1" applyBorder="1" applyProtection="1"/>
    <xf numFmtId="0" fontId="8" fillId="0" borderId="6" xfId="1" applyFont="1" applyBorder="1" applyAlignment="1" applyProtection="1">
      <alignment horizontal="center"/>
    </xf>
    <xf numFmtId="4" fontId="8" fillId="0" borderId="7" xfId="1" applyNumberFormat="1" applyFont="1" applyBorder="1" applyProtection="1"/>
    <xf numFmtId="0" fontId="9" fillId="0" borderId="11" xfId="1" applyFont="1" applyBorder="1" applyAlignment="1" applyProtection="1">
      <alignment horizontal="center"/>
    </xf>
    <xf numFmtId="0" fontId="8" fillId="0" borderId="0" xfId="1" applyFont="1" applyAlignment="1" applyProtection="1"/>
    <xf numFmtId="4" fontId="7" fillId="0" borderId="13" xfId="0" applyNumberFormat="1" applyFont="1" applyBorder="1" applyProtection="1"/>
    <xf numFmtId="0" fontId="8" fillId="0" borderId="20" xfId="1" applyFont="1" applyBorder="1" applyProtection="1"/>
    <xf numFmtId="0" fontId="8" fillId="0" borderId="21" xfId="1" applyFont="1" applyBorder="1" applyProtection="1"/>
    <xf numFmtId="4" fontId="8" fillId="0" borderId="10" xfId="1" applyNumberFormat="1" applyFont="1" applyBorder="1" applyProtection="1"/>
    <xf numFmtId="0" fontId="9" fillId="0" borderId="6" xfId="1" applyFont="1" applyBorder="1" applyProtection="1"/>
    <xf numFmtId="4" fontId="9" fillId="0" borderId="7" xfId="1" applyNumberFormat="1" applyFont="1" applyBorder="1" applyProtection="1"/>
    <xf numFmtId="9" fontId="13" fillId="0" borderId="0" xfId="1" applyNumberFormat="1" applyFont="1" applyProtection="1"/>
    <xf numFmtId="4" fontId="8" fillId="0" borderId="13" xfId="1" applyNumberFormat="1" applyFont="1" applyBorder="1" applyProtection="1"/>
    <xf numFmtId="0" fontId="7" fillId="0" borderId="6" xfId="0" applyFont="1" applyBorder="1" applyProtection="1"/>
    <xf numFmtId="0" fontId="7" fillId="0" borderId="0" xfId="0" applyFont="1" applyProtection="1"/>
    <xf numFmtId="4" fontId="7" fillId="0" borderId="7" xfId="0" applyNumberFormat="1" applyFont="1" applyBorder="1" applyProtection="1"/>
    <xf numFmtId="4" fontId="7" fillId="0" borderId="0" xfId="0" applyNumberFormat="1" applyFont="1" applyProtection="1"/>
    <xf numFmtId="169" fontId="8" fillId="0" borderId="0" xfId="1" applyNumberFormat="1" applyFont="1" applyProtection="1"/>
    <xf numFmtId="1" fontId="13" fillId="0" borderId="0" xfId="3" applyNumberFormat="1" applyFont="1" applyAlignment="1" applyProtection="1">
      <alignment wrapText="1"/>
    </xf>
    <xf numFmtId="4" fontId="9" fillId="0" borderId="0" xfId="0" applyNumberFormat="1" applyFont="1" applyProtection="1">
      <protection locked="0"/>
    </xf>
    <xf numFmtId="0" fontId="17" fillId="0" borderId="0" xfId="0" applyFont="1" applyAlignment="1" applyProtection="1">
      <alignment vertical="top" wrapText="1"/>
      <protection locked="0"/>
    </xf>
    <xf numFmtId="4" fontId="8" fillId="0" borderId="23" xfId="1" applyNumberFormat="1" applyFont="1" applyBorder="1" applyProtection="1"/>
    <xf numFmtId="0" fontId="9" fillId="0" borderId="0" xfId="3" applyFont="1" applyFill="1" applyAlignment="1" applyProtection="1">
      <alignment vertical="top" wrapText="1"/>
    </xf>
    <xf numFmtId="0" fontId="16" fillId="0" borderId="0" xfId="0" applyFont="1" applyAlignment="1" applyProtection="1">
      <alignment horizontal="center" vertical="top"/>
    </xf>
    <xf numFmtId="0" fontId="16" fillId="0" borderId="0" xfId="0" applyFont="1" applyAlignment="1" applyProtection="1">
      <alignment horizontal="left" vertical="top"/>
    </xf>
    <xf numFmtId="4" fontId="17" fillId="0" borderId="0" xfId="0" applyNumberFormat="1" applyFont="1" applyAlignment="1" applyProtection="1">
      <alignment horizontal="right" vertical="top"/>
    </xf>
    <xf numFmtId="4" fontId="17" fillId="0" borderId="0" xfId="0" applyNumberFormat="1" applyFont="1" applyAlignment="1" applyProtection="1">
      <alignment horizontal="right" vertical="top" wrapText="1"/>
    </xf>
    <xf numFmtId="0" fontId="17" fillId="0" borderId="0" xfId="0" applyFont="1" applyAlignment="1" applyProtection="1">
      <alignment horizontal="right" vertical="top"/>
    </xf>
    <xf numFmtId="0" fontId="17" fillId="0" borderId="0" xfId="0" applyFont="1" applyAlignment="1" applyProtection="1">
      <alignment vertical="top"/>
    </xf>
    <xf numFmtId="0" fontId="19" fillId="0" borderId="0" xfId="0" applyFont="1" applyAlignment="1" applyProtection="1">
      <alignment horizontal="left"/>
    </xf>
    <xf numFmtId="49" fontId="17" fillId="0" borderId="0" xfId="0" applyNumberFormat="1" applyFont="1" applyAlignment="1" applyProtection="1">
      <alignment horizontal="left" vertical="top"/>
    </xf>
    <xf numFmtId="0" fontId="18" fillId="4" borderId="2" xfId="0" applyFont="1" applyFill="1" applyBorder="1" applyAlignment="1" applyProtection="1">
      <alignment horizontal="left" vertical="top"/>
    </xf>
    <xf numFmtId="0" fontId="18" fillId="4" borderId="3" xfId="0" applyFont="1" applyFill="1" applyBorder="1" applyAlignment="1" applyProtection="1">
      <alignment horizontal="left" vertical="top"/>
    </xf>
    <xf numFmtId="4" fontId="18" fillId="4" borderId="3" xfId="0" applyNumberFormat="1" applyFont="1" applyFill="1" applyBorder="1" applyAlignment="1" applyProtection="1">
      <alignment horizontal="right" vertical="top"/>
    </xf>
    <xf numFmtId="4" fontId="17" fillId="0" borderId="5" xfId="0" applyNumberFormat="1" applyFont="1" applyBorder="1" applyAlignment="1" applyProtection="1">
      <alignment horizontal="right" vertical="top"/>
    </xf>
    <xf numFmtId="0" fontId="17" fillId="0" borderId="6" xfId="0" applyFont="1" applyBorder="1" applyAlignment="1" applyProtection="1">
      <alignment horizontal="right" vertical="top"/>
    </xf>
    <xf numFmtId="49" fontId="17" fillId="0" borderId="6" xfId="0" applyNumberFormat="1" applyFont="1" applyBorder="1" applyAlignment="1" applyProtection="1">
      <alignment horizontal="left" vertical="top"/>
    </xf>
    <xf numFmtId="49" fontId="18" fillId="0" borderId="0" xfId="0" applyNumberFormat="1" applyFont="1" applyAlignment="1" applyProtection="1">
      <alignment horizontal="left" vertical="top"/>
    </xf>
    <xf numFmtId="0" fontId="17" fillId="0" borderId="0" xfId="0" applyFont="1" applyAlignment="1" applyProtection="1">
      <alignment horizontal="left" vertical="top"/>
    </xf>
    <xf numFmtId="4" fontId="17" fillId="0" borderId="7" xfId="0" applyNumberFormat="1" applyFont="1" applyBorder="1" applyAlignment="1" applyProtection="1">
      <alignment horizontal="right" vertical="top"/>
    </xf>
    <xf numFmtId="4" fontId="17" fillId="0" borderId="6" xfId="0" applyNumberFormat="1" applyFont="1" applyBorder="1" applyAlignment="1" applyProtection="1">
      <alignment horizontal="right" vertical="top" shrinkToFit="1"/>
    </xf>
    <xf numFmtId="4" fontId="17" fillId="0" borderId="0" xfId="0" applyNumberFormat="1" applyFont="1" applyAlignment="1" applyProtection="1">
      <alignment horizontal="center" vertical="top" shrinkToFit="1"/>
    </xf>
    <xf numFmtId="49" fontId="18" fillId="0" borderId="6" xfId="0" applyNumberFormat="1" applyFont="1" applyBorder="1" applyAlignment="1" applyProtection="1">
      <alignment horizontal="center" vertical="top"/>
    </xf>
    <xf numFmtId="0" fontId="18" fillId="0" borderId="0" xfId="0" applyFont="1" applyAlignment="1" applyProtection="1">
      <alignment horizontal="left" vertical="top" wrapText="1"/>
    </xf>
    <xf numFmtId="4" fontId="18" fillId="0" borderId="0" xfId="0" applyNumberFormat="1" applyFont="1" applyAlignment="1" applyProtection="1">
      <alignment horizontal="right" vertical="top"/>
    </xf>
    <xf numFmtId="4" fontId="18" fillId="0" borderId="7" xfId="0" applyNumberFormat="1" applyFont="1" applyBorder="1" applyAlignment="1" applyProtection="1">
      <alignment horizontal="right" vertical="top" wrapText="1"/>
    </xf>
    <xf numFmtId="165" fontId="17" fillId="0" borderId="6" xfId="0" applyNumberFormat="1" applyFont="1" applyBorder="1" applyAlignment="1" applyProtection="1">
      <alignment horizontal="right" vertical="top"/>
    </xf>
    <xf numFmtId="165" fontId="17" fillId="0" borderId="0" xfId="0" applyNumberFormat="1" applyFont="1" applyAlignment="1" applyProtection="1">
      <alignment horizontal="left" vertical="top" wrapText="1"/>
    </xf>
    <xf numFmtId="165" fontId="18" fillId="0" borderId="6" xfId="0" applyNumberFormat="1" applyFont="1" applyBorder="1" applyAlignment="1" applyProtection="1">
      <alignment horizontal="right" vertical="top"/>
    </xf>
    <xf numFmtId="165" fontId="18" fillId="0" borderId="0" xfId="0" applyNumberFormat="1" applyFont="1" applyAlignment="1" applyProtection="1">
      <alignment horizontal="right" vertical="top" wrapText="1"/>
    </xf>
    <xf numFmtId="166" fontId="17" fillId="0" borderId="6" xfId="0" applyNumberFormat="1" applyFont="1" applyBorder="1" applyAlignment="1" applyProtection="1">
      <alignment horizontal="right" vertical="top"/>
    </xf>
    <xf numFmtId="166" fontId="17" fillId="0" borderId="0" xfId="0" applyNumberFormat="1" applyFont="1" applyAlignment="1" applyProtection="1">
      <alignment horizontal="right" vertical="top" wrapText="1"/>
    </xf>
    <xf numFmtId="49" fontId="18" fillId="0" borderId="8" xfId="0" applyNumberFormat="1" applyFont="1" applyBorder="1" applyAlignment="1" applyProtection="1">
      <alignment horizontal="center" vertical="top"/>
    </xf>
    <xf numFmtId="49" fontId="17" fillId="0" borderId="9" xfId="0" applyNumberFormat="1" applyFont="1" applyBorder="1" applyAlignment="1" applyProtection="1">
      <alignment horizontal="left" vertical="top"/>
    </xf>
    <xf numFmtId="0" fontId="18" fillId="0" borderId="9" xfId="0" applyFont="1" applyBorder="1" applyAlignment="1" applyProtection="1">
      <alignment horizontal="left" vertical="top"/>
    </xf>
    <xf numFmtId="4" fontId="18" fillId="0" borderId="9" xfId="0" applyNumberFormat="1" applyFont="1" applyBorder="1" applyAlignment="1" applyProtection="1">
      <alignment horizontal="right" vertical="top"/>
    </xf>
    <xf numFmtId="4" fontId="17" fillId="0" borderId="9" xfId="0" applyNumberFormat="1" applyFont="1" applyBorder="1" applyAlignment="1" applyProtection="1">
      <alignment horizontal="right" vertical="top" wrapText="1"/>
    </xf>
    <xf numFmtId="4" fontId="18" fillId="0" borderId="10" xfId="0" applyNumberFormat="1" applyFont="1" applyBorder="1" applyAlignment="1" applyProtection="1">
      <alignment horizontal="right" vertical="top" wrapText="1"/>
    </xf>
    <xf numFmtId="49" fontId="17" fillId="5" borderId="11" xfId="0" applyNumberFormat="1" applyFont="1" applyFill="1" applyBorder="1" applyAlignment="1" applyProtection="1">
      <alignment horizontal="center" vertical="top"/>
    </xf>
    <xf numFmtId="49" fontId="17" fillId="5" borderId="12" xfId="0" applyNumberFormat="1" applyFont="1" applyFill="1" applyBorder="1" applyAlignment="1" applyProtection="1">
      <alignment horizontal="left" vertical="top"/>
    </xf>
    <xf numFmtId="0" fontId="18" fillId="5" borderId="12" xfId="0" applyFont="1" applyFill="1" applyBorder="1" applyAlignment="1" applyProtection="1">
      <alignment horizontal="left" vertical="top"/>
    </xf>
    <xf numFmtId="4" fontId="18" fillId="5" borderId="12" xfId="0" applyNumberFormat="1" applyFont="1" applyFill="1" applyBorder="1" applyAlignment="1" applyProtection="1">
      <alignment horizontal="right" vertical="top"/>
    </xf>
    <xf numFmtId="4" fontId="17" fillId="5" borderId="12" xfId="0" applyNumberFormat="1" applyFont="1" applyFill="1" applyBorder="1" applyAlignment="1" applyProtection="1">
      <alignment horizontal="right" vertical="top" wrapText="1"/>
    </xf>
    <xf numFmtId="4" fontId="18" fillId="5" borderId="13" xfId="0" applyNumberFormat="1" applyFont="1" applyFill="1" applyBorder="1" applyAlignment="1" applyProtection="1">
      <alignment horizontal="right" vertical="top" wrapText="1"/>
    </xf>
    <xf numFmtId="49" fontId="17" fillId="2" borderId="1" xfId="0" applyNumberFormat="1" applyFont="1" applyFill="1" applyBorder="1" applyAlignment="1" applyProtection="1">
      <alignment horizontal="center" vertical="top" shrinkToFit="1"/>
    </xf>
    <xf numFmtId="49" fontId="17" fillId="2" borderId="1" xfId="0" applyNumberFormat="1" applyFont="1" applyFill="1" applyBorder="1" applyAlignment="1" applyProtection="1">
      <alignment horizontal="left" vertical="top" shrinkToFit="1"/>
    </xf>
    <xf numFmtId="49" fontId="17" fillId="2" borderId="1" xfId="0" applyNumberFormat="1" applyFont="1" applyFill="1" applyBorder="1" applyAlignment="1" applyProtection="1">
      <alignment horizontal="left" vertical="top" wrapText="1"/>
    </xf>
    <xf numFmtId="4" fontId="17" fillId="2" borderId="1" xfId="0" applyNumberFormat="1" applyFont="1" applyFill="1" applyBorder="1" applyAlignment="1" applyProtection="1">
      <alignment horizontal="right" vertical="top" shrinkToFit="1"/>
    </xf>
    <xf numFmtId="0" fontId="17" fillId="0" borderId="0" xfId="0" applyFont="1" applyAlignment="1" applyProtection="1">
      <alignment vertical="top" wrapText="1"/>
    </xf>
    <xf numFmtId="49" fontId="18" fillId="3" borderId="2" xfId="0" applyNumberFormat="1" applyFont="1" applyFill="1" applyBorder="1" applyAlignment="1" applyProtection="1">
      <alignment horizontal="left" vertical="top"/>
    </xf>
    <xf numFmtId="4" fontId="17" fillId="3" borderId="3" xfId="0" applyNumberFormat="1" applyFont="1" applyFill="1" applyBorder="1" applyAlignment="1" applyProtection="1">
      <alignment horizontal="right" vertical="top"/>
    </xf>
    <xf numFmtId="4" fontId="17" fillId="3" borderId="3" xfId="0" applyNumberFormat="1" applyFont="1" applyFill="1" applyBorder="1" applyAlignment="1" applyProtection="1">
      <alignment horizontal="right" vertical="top" wrapText="1"/>
    </xf>
    <xf numFmtId="4" fontId="18" fillId="3" borderId="4" xfId="0" applyNumberFormat="1" applyFont="1" applyFill="1" applyBorder="1" applyAlignment="1" applyProtection="1">
      <alignment horizontal="right" vertical="top" wrapText="1"/>
    </xf>
    <xf numFmtId="49" fontId="18" fillId="0" borderId="2" xfId="0" applyNumberFormat="1" applyFont="1" applyBorder="1" applyAlignment="1" applyProtection="1">
      <alignment vertical="top"/>
    </xf>
    <xf numFmtId="4" fontId="17" fillId="0" borderId="4" xfId="0" applyNumberFormat="1" applyFont="1" applyBorder="1" applyAlignment="1" applyProtection="1">
      <alignment horizontal="right" vertical="top" wrapText="1"/>
    </xf>
    <xf numFmtId="168" fontId="17" fillId="0" borderId="5" xfId="0" applyNumberFormat="1" applyFont="1" applyBorder="1" applyAlignment="1" applyProtection="1">
      <alignment horizontal="left" vertical="top"/>
    </xf>
    <xf numFmtId="0" fontId="17" fillId="0" borderId="5" xfId="0" applyFont="1" applyBorder="1" applyAlignment="1" applyProtection="1">
      <alignment horizontal="center" vertical="top"/>
    </xf>
    <xf numFmtId="0" fontId="17" fillId="0" borderId="5" xfId="0" applyFont="1" applyBorder="1" applyAlignment="1" applyProtection="1">
      <alignment horizontal="left" vertical="top" wrapText="1"/>
    </xf>
    <xf numFmtId="171" fontId="9" fillId="0" borderId="0" xfId="0" applyNumberFormat="1" applyFont="1" applyAlignment="1" applyProtection="1">
      <alignment vertical="top"/>
    </xf>
    <xf numFmtId="3" fontId="9" fillId="0" borderId="0" xfId="0" applyNumberFormat="1" applyFont="1" applyAlignment="1" applyProtection="1">
      <alignment horizontal="center" vertical="top"/>
    </xf>
    <xf numFmtId="0" fontId="9" fillId="0" borderId="0" xfId="0" applyFont="1" applyAlignment="1" applyProtection="1">
      <alignment vertical="top" wrapText="1"/>
    </xf>
    <xf numFmtId="0" fontId="9" fillId="0" borderId="0" xfId="11" applyFont="1" applyProtection="1"/>
    <xf numFmtId="170" fontId="9" fillId="0" borderId="0" xfId="0" applyNumberFormat="1" applyFont="1" applyAlignment="1" applyProtection="1">
      <alignment horizontal="right"/>
    </xf>
    <xf numFmtId="4" fontId="9" fillId="0" borderId="0" xfId="0" applyNumberFormat="1" applyFont="1" applyProtection="1"/>
    <xf numFmtId="0" fontId="18" fillId="6" borderId="14" xfId="0" applyFont="1" applyFill="1" applyBorder="1" applyAlignment="1" applyProtection="1">
      <alignment horizontal="left" vertical="top"/>
    </xf>
    <xf numFmtId="0" fontId="18" fillId="6" borderId="15" xfId="0" applyFont="1" applyFill="1" applyBorder="1" applyAlignment="1" applyProtection="1">
      <alignment horizontal="left" vertical="top"/>
    </xf>
    <xf numFmtId="4" fontId="18" fillId="6" borderId="15" xfId="0" applyNumberFormat="1" applyFont="1" applyFill="1" applyBorder="1" applyAlignment="1" applyProtection="1">
      <alignment horizontal="right" vertical="top"/>
    </xf>
    <xf numFmtId="4" fontId="18" fillId="6" borderId="1" xfId="0" applyNumberFormat="1" applyFont="1" applyFill="1" applyBorder="1" applyAlignment="1" applyProtection="1">
      <alignment horizontal="right" vertical="top" shrinkToFit="1"/>
    </xf>
    <xf numFmtId="0" fontId="9" fillId="0" borderId="0" xfId="0" applyFont="1" applyAlignment="1" applyProtection="1">
      <alignment vertical="top"/>
    </xf>
    <xf numFmtId="0" fontId="8" fillId="0" borderId="0" xfId="0" applyFont="1" applyAlignment="1" applyProtection="1">
      <alignment vertical="top" wrapText="1"/>
    </xf>
    <xf numFmtId="0" fontId="9" fillId="0" borderId="0" xfId="0" applyFont="1" applyProtection="1"/>
    <xf numFmtId="4" fontId="17" fillId="0" borderId="22" xfId="0" applyNumberFormat="1" applyFont="1" applyBorder="1" applyAlignment="1" applyProtection="1">
      <alignment horizontal="right" vertical="top"/>
      <protection locked="0"/>
    </xf>
    <xf numFmtId="0" fontId="10" fillId="4" borderId="0" xfId="3" applyFont="1" applyFill="1" applyAlignment="1" applyProtection="1">
      <alignment horizontal="left" vertical="top"/>
    </xf>
    <xf numFmtId="0" fontId="12" fillId="0" borderId="0" xfId="3" applyFont="1" applyProtection="1"/>
    <xf numFmtId="0" fontId="9" fillId="0" borderId="0" xfId="3" applyFont="1" applyProtection="1"/>
    <xf numFmtId="0" fontId="8" fillId="0" borderId="0" xfId="3" applyFont="1" applyAlignment="1" applyProtection="1">
      <alignment vertical="top"/>
    </xf>
    <xf numFmtId="1" fontId="13" fillId="0" borderId="0" xfId="7" applyNumberFormat="1" applyFont="1" applyAlignment="1" applyProtection="1">
      <alignment wrapText="1"/>
    </xf>
    <xf numFmtId="4" fontId="14" fillId="0" borderId="0" xfId="3" applyNumberFormat="1" applyFont="1" applyAlignment="1" applyProtection="1">
      <alignment horizontal="right"/>
    </xf>
    <xf numFmtId="0" fontId="15" fillId="0" borderId="0" xfId="3" applyFont="1" applyProtection="1"/>
    <xf numFmtId="0" fontId="13" fillId="0" borderId="0" xfId="3" applyFont="1" applyProtection="1"/>
    <xf numFmtId="0" fontId="13" fillId="0" borderId="0" xfId="3" applyFont="1" applyAlignment="1" applyProtection="1">
      <alignment vertical="top"/>
    </xf>
    <xf numFmtId="4" fontId="9" fillId="0" borderId="0" xfId="3" applyNumberFormat="1" applyFont="1" applyProtection="1"/>
    <xf numFmtId="0" fontId="9" fillId="0" borderId="0" xfId="3" applyFont="1" applyAlignment="1" applyProtection="1">
      <alignment vertical="top" wrapText="1"/>
    </xf>
    <xf numFmtId="0" fontId="8" fillId="0" borderId="0" xfId="3" applyFont="1" applyAlignment="1" applyProtection="1">
      <alignment horizontal="left" vertical="top"/>
    </xf>
    <xf numFmtId="0" fontId="8" fillId="0" borderId="0" xfId="3" applyFont="1" applyAlignment="1" applyProtection="1">
      <alignment horizontal="right" vertical="top"/>
    </xf>
    <xf numFmtId="0" fontId="9" fillId="0" borderId="0" xfId="3" applyFont="1" applyAlignment="1" applyProtection="1">
      <alignment horizontal="center" vertical="top"/>
    </xf>
    <xf numFmtId="0" fontId="17" fillId="0" borderId="5" xfId="0" applyFont="1" applyFill="1" applyBorder="1" applyAlignment="1" applyProtection="1">
      <alignment horizontal="left" vertical="top" wrapText="1"/>
    </xf>
    <xf numFmtId="0" fontId="17" fillId="0" borderId="0" xfId="0" applyFont="1" applyAlignment="1" applyProtection="1">
      <alignment horizontal="left" vertical="top" wrapText="1"/>
    </xf>
    <xf numFmtId="0" fontId="17" fillId="0" borderId="0" xfId="0" applyFont="1" applyAlignment="1" applyProtection="1">
      <alignment horizontal="left" vertical="top" wrapText="1"/>
    </xf>
    <xf numFmtId="4" fontId="9" fillId="0" borderId="0" xfId="1" applyNumberFormat="1" applyFont="1" applyProtection="1"/>
    <xf numFmtId="0" fontId="23" fillId="0" borderId="5" xfId="0" applyFont="1" applyBorder="1" applyAlignment="1" applyProtection="1">
      <alignment horizontal="center" vertical="top" wrapText="1"/>
    </xf>
    <xf numFmtId="0" fontId="23" fillId="0" borderId="5" xfId="0" applyFont="1" applyBorder="1" applyAlignment="1" applyProtection="1">
      <alignment horizontal="left" vertical="top" wrapText="1"/>
    </xf>
    <xf numFmtId="4" fontId="23" fillId="0" borderId="5" xfId="0" applyNumberFormat="1" applyFont="1" applyBorder="1" applyAlignment="1" applyProtection="1">
      <alignment horizontal="right" vertical="top"/>
    </xf>
    <xf numFmtId="4" fontId="23" fillId="0" borderId="5" xfId="0" applyNumberFormat="1" applyFont="1" applyBorder="1" applyAlignment="1" applyProtection="1">
      <alignment horizontal="right" vertical="top"/>
      <protection locked="0"/>
    </xf>
    <xf numFmtId="4" fontId="23" fillId="0" borderId="4" xfId="0" applyNumberFormat="1" applyFont="1" applyBorder="1" applyAlignment="1" applyProtection="1">
      <alignment horizontal="right" vertical="top" wrapText="1"/>
    </xf>
    <xf numFmtId="0" fontId="23" fillId="0" borderId="5" xfId="0" applyFont="1" applyBorder="1" applyAlignment="1" applyProtection="1">
      <alignment horizontal="center" vertical="top"/>
    </xf>
    <xf numFmtId="0" fontId="9" fillId="0" borderId="0" xfId="1" applyFont="1" applyAlignment="1" applyProtection="1">
      <alignment wrapText="1"/>
    </xf>
    <xf numFmtId="0" fontId="9" fillId="0" borderId="6" xfId="1" applyFont="1" applyBorder="1" applyAlignment="1" applyProtection="1">
      <alignment horizontal="center" vertical="top"/>
    </xf>
    <xf numFmtId="168" fontId="17" fillId="0" borderId="5" xfId="0" applyNumberFormat="1" applyFont="1" applyFill="1" applyBorder="1" applyAlignment="1" applyProtection="1">
      <alignment horizontal="left" vertical="top"/>
    </xf>
    <xf numFmtId="0" fontId="17" fillId="0" borderId="5" xfId="0" applyFont="1" applyFill="1" applyBorder="1" applyAlignment="1" applyProtection="1">
      <alignment horizontal="center" vertical="top"/>
    </xf>
    <xf numFmtId="4" fontId="17" fillId="0" borderId="5" xfId="0" applyNumberFormat="1" applyFont="1" applyFill="1" applyBorder="1" applyAlignment="1" applyProtection="1">
      <alignment horizontal="right" vertical="top"/>
    </xf>
    <xf numFmtId="4" fontId="17" fillId="0" borderId="5" xfId="0" applyNumberFormat="1" applyFont="1" applyFill="1" applyBorder="1" applyAlignment="1" applyProtection="1">
      <alignment horizontal="right" vertical="top"/>
      <protection locked="0"/>
    </xf>
    <xf numFmtId="4" fontId="17" fillId="0" borderId="4" xfId="0" applyNumberFormat="1" applyFont="1" applyFill="1" applyBorder="1" applyAlignment="1" applyProtection="1">
      <alignment horizontal="right" vertical="top" wrapText="1"/>
    </xf>
    <xf numFmtId="0" fontId="17" fillId="0" borderId="19" xfId="0" applyFont="1" applyBorder="1" applyAlignment="1" applyProtection="1">
      <alignment horizontal="left" vertical="top" wrapText="1"/>
    </xf>
    <xf numFmtId="0" fontId="17" fillId="0" borderId="13" xfId="0" applyFont="1" applyBorder="1" applyAlignment="1" applyProtection="1">
      <alignment horizontal="left" vertical="top" wrapText="1"/>
    </xf>
    <xf numFmtId="0" fontId="7" fillId="0" borderId="0" xfId="0" applyFont="1"/>
    <xf numFmtId="4" fontId="7" fillId="0" borderId="0" xfId="0" applyNumberFormat="1" applyFont="1"/>
    <xf numFmtId="0" fontId="9" fillId="0" borderId="0" xfId="1" applyFont="1"/>
    <xf numFmtId="0" fontId="10" fillId="4" borderId="0" xfId="0" applyFont="1" applyFill="1" applyAlignment="1">
      <alignment horizontal="center" vertical="center"/>
    </xf>
    <xf numFmtId="0" fontId="10" fillId="4" borderId="0" xfId="0" applyFont="1" applyFill="1" applyAlignment="1">
      <alignment horizontal="left" vertical="top"/>
    </xf>
    <xf numFmtId="0" fontId="11" fillId="4" borderId="0" xfId="0" applyFont="1" applyFill="1" applyAlignment="1">
      <alignment horizontal="left" vertical="top"/>
    </xf>
    <xf numFmtId="4" fontId="11" fillId="4" borderId="0" xfId="0" applyNumberFormat="1" applyFont="1" applyFill="1" applyAlignment="1">
      <alignment horizontal="left" vertical="top"/>
    </xf>
    <xf numFmtId="0" fontId="8" fillId="0" borderId="0" xfId="1" applyFont="1"/>
    <xf numFmtId="4" fontId="8" fillId="0" borderId="0" xfId="1" applyNumberFormat="1" applyFont="1"/>
    <xf numFmtId="0" fontId="8" fillId="0" borderId="0" xfId="0" applyFont="1"/>
    <xf numFmtId="0" fontId="13" fillId="0" borderId="0" xfId="0" applyFont="1" applyAlignment="1">
      <alignment vertical="top"/>
    </xf>
    <xf numFmtId="4" fontId="8" fillId="0" borderId="0" xfId="0" applyNumberFormat="1" applyFont="1"/>
    <xf numFmtId="0" fontId="13" fillId="0" borderId="17" xfId="0" applyFont="1" applyBorder="1" applyAlignment="1">
      <alignment vertical="top"/>
    </xf>
    <xf numFmtId="0" fontId="8" fillId="0" borderId="18" xfId="0" applyFont="1" applyBorder="1"/>
    <xf numFmtId="4" fontId="8" fillId="0" borderId="19" xfId="0" applyNumberFormat="1" applyFont="1" applyBorder="1"/>
    <xf numFmtId="0" fontId="8" fillId="0" borderId="6" xfId="1" applyFont="1" applyBorder="1" applyAlignment="1">
      <alignment horizontal="center"/>
    </xf>
    <xf numFmtId="4" fontId="8" fillId="0" borderId="7" xfId="1" applyNumberFormat="1" applyFont="1" applyBorder="1"/>
    <xf numFmtId="4" fontId="8" fillId="0" borderId="0" xfId="1" applyNumberFormat="1" applyFont="1" applyAlignment="1">
      <alignment horizontal="left"/>
    </xf>
    <xf numFmtId="0" fontId="9" fillId="0" borderId="11" xfId="1" applyFont="1" applyBorder="1" applyAlignment="1">
      <alignment horizontal="center"/>
    </xf>
    <xf numFmtId="4" fontId="7" fillId="0" borderId="13" xfId="0" applyNumberFormat="1" applyFont="1" applyBorder="1"/>
    <xf numFmtId="0" fontId="8" fillId="0" borderId="20" xfId="1" applyFont="1" applyBorder="1"/>
    <xf numFmtId="0" fontId="8" fillId="0" borderId="21" xfId="1" applyFont="1" applyBorder="1"/>
    <xf numFmtId="4" fontId="8" fillId="0" borderId="10" xfId="1" applyNumberFormat="1" applyFont="1" applyBorder="1"/>
    <xf numFmtId="0" fontId="9" fillId="0" borderId="26" xfId="1" applyFont="1" applyBorder="1"/>
    <xf numFmtId="4" fontId="9" fillId="0" borderId="26" xfId="1" applyNumberFormat="1" applyFont="1" applyBorder="1"/>
    <xf numFmtId="0" fontId="9" fillId="0" borderId="0" xfId="1" applyFont="1" applyAlignment="1">
      <alignment horizontal="center"/>
    </xf>
    <xf numFmtId="9" fontId="13" fillId="0" borderId="0" xfId="1" applyNumberFormat="1" applyFont="1"/>
    <xf numFmtId="4" fontId="9" fillId="0" borderId="0" xfId="1" applyNumberFormat="1" applyFont="1"/>
    <xf numFmtId="169" fontId="8" fillId="0" borderId="0" xfId="1" applyNumberFormat="1" applyFont="1"/>
    <xf numFmtId="168" fontId="17" fillId="0" borderId="5" xfId="0" applyNumberFormat="1" applyFont="1" applyBorder="1" applyAlignment="1" applyProtection="1">
      <alignment horizontal="left" vertical="top" wrapText="1"/>
    </xf>
    <xf numFmtId="168" fontId="17" fillId="0" borderId="5" xfId="0" applyNumberFormat="1" applyFont="1" applyBorder="1" applyAlignment="1" applyProtection="1">
      <alignment horizontal="center" vertical="top"/>
    </xf>
    <xf numFmtId="0" fontId="23" fillId="0" borderId="5" xfId="0" applyFont="1" applyFill="1" applyBorder="1" applyAlignment="1" applyProtection="1">
      <alignment horizontal="center" vertical="top" wrapText="1"/>
    </xf>
    <xf numFmtId="0" fontId="23" fillId="0" borderId="5" xfId="0" applyFont="1" applyFill="1" applyBorder="1" applyAlignment="1" applyProtection="1">
      <alignment horizontal="left" vertical="top" wrapText="1"/>
    </xf>
    <xf numFmtId="168" fontId="24" fillId="0" borderId="5" xfId="0" applyNumberFormat="1" applyFont="1" applyFill="1" applyBorder="1" applyAlignment="1" applyProtection="1">
      <alignment horizontal="left" vertical="top"/>
    </xf>
    <xf numFmtId="4" fontId="23" fillId="0" borderId="5" xfId="0" applyNumberFormat="1" applyFont="1" applyFill="1" applyBorder="1" applyAlignment="1" applyProtection="1">
      <alignment horizontal="right" vertical="top"/>
    </xf>
    <xf numFmtId="4" fontId="23" fillId="0" borderId="5" xfId="0" applyNumberFormat="1" applyFont="1" applyFill="1" applyBorder="1" applyAlignment="1" applyProtection="1">
      <alignment horizontal="right" vertical="top"/>
      <protection locked="0"/>
    </xf>
    <xf numFmtId="4" fontId="23" fillId="0" borderId="4" xfId="0" applyNumberFormat="1" applyFont="1" applyFill="1" applyBorder="1" applyAlignment="1" applyProtection="1">
      <alignment horizontal="right" vertical="top" wrapText="1"/>
    </xf>
    <xf numFmtId="0" fontId="23" fillId="0" borderId="5" xfId="0" applyFont="1" applyFill="1" applyBorder="1" applyAlignment="1" applyProtection="1">
      <alignment horizontal="center" vertical="top"/>
    </xf>
    <xf numFmtId="0" fontId="13" fillId="0" borderId="6" xfId="0" applyFont="1" applyBorder="1" applyAlignment="1">
      <alignment vertical="top"/>
    </xf>
    <xf numFmtId="0" fontId="8" fillId="0" borderId="0" xfId="0" applyFont="1" applyBorder="1"/>
    <xf numFmtId="4" fontId="8" fillId="0" borderId="7" xfId="0" applyNumberFormat="1" applyFont="1" applyBorder="1"/>
    <xf numFmtId="171" fontId="9" fillId="0" borderId="0" xfId="0" applyNumberFormat="1" applyFont="1" applyFill="1" applyAlignment="1" applyProtection="1">
      <alignment vertical="top"/>
    </xf>
    <xf numFmtId="3" fontId="9" fillId="0" borderId="0" xfId="0" applyNumberFormat="1" applyFont="1" applyFill="1" applyAlignment="1" applyProtection="1">
      <alignment horizontal="center" vertical="top"/>
    </xf>
    <xf numFmtId="0" fontId="9" fillId="0" borderId="0" xfId="0" applyFont="1" applyFill="1" applyAlignment="1" applyProtection="1">
      <alignment vertical="top" wrapText="1"/>
    </xf>
    <xf numFmtId="0" fontId="9" fillId="0" borderId="0" xfId="11" applyFont="1" applyFill="1" applyProtection="1"/>
    <xf numFmtId="170" fontId="9" fillId="0" borderId="0" xfId="0" applyNumberFormat="1" applyFont="1" applyFill="1" applyAlignment="1" applyProtection="1">
      <alignment horizontal="right"/>
    </xf>
    <xf numFmtId="4" fontId="9" fillId="0" borderId="0" xfId="0" applyNumberFormat="1" applyFont="1" applyFill="1" applyProtection="1">
      <protection locked="0"/>
    </xf>
    <xf numFmtId="4" fontId="9" fillId="0" borderId="0" xfId="0" applyNumberFormat="1" applyFont="1" applyFill="1" applyProtection="1"/>
    <xf numFmtId="0" fontId="17" fillId="0" borderId="0" xfId="0" applyFont="1" applyFill="1" applyAlignment="1" applyProtection="1">
      <alignment horizontal="left" vertical="top" wrapText="1"/>
    </xf>
    <xf numFmtId="49" fontId="18" fillId="0" borderId="2" xfId="0" applyNumberFormat="1" applyFont="1" applyFill="1" applyBorder="1" applyAlignment="1" applyProtection="1">
      <alignment vertical="top"/>
    </xf>
    <xf numFmtId="4" fontId="17" fillId="0" borderId="3" xfId="0" applyNumberFormat="1" applyFont="1" applyFill="1" applyBorder="1" applyAlignment="1" applyProtection="1">
      <alignment horizontal="right" vertical="top"/>
      <protection locked="0"/>
    </xf>
    <xf numFmtId="168" fontId="17" fillId="0" borderId="19" xfId="0" applyNumberFormat="1" applyFont="1" applyFill="1" applyBorder="1" applyAlignment="1" applyProtection="1">
      <alignment horizontal="left" vertical="top"/>
    </xf>
    <xf numFmtId="0" fontId="17" fillId="0" borderId="19" xfId="0" applyFont="1" applyFill="1" applyBorder="1" applyAlignment="1" applyProtection="1">
      <alignment horizontal="center" vertical="top"/>
    </xf>
    <xf numFmtId="0" fontId="17" fillId="0" borderId="19" xfId="0" applyFont="1" applyFill="1" applyBorder="1" applyAlignment="1" applyProtection="1">
      <alignment horizontal="left" vertical="top" wrapText="1"/>
    </xf>
    <xf numFmtId="4" fontId="17" fillId="0" borderId="19" xfId="0" applyNumberFormat="1" applyFont="1" applyFill="1" applyBorder="1" applyAlignment="1" applyProtection="1">
      <alignment horizontal="right" vertical="top"/>
    </xf>
    <xf numFmtId="4" fontId="17" fillId="0" borderId="19" xfId="0" applyNumberFormat="1" applyFont="1" applyFill="1" applyBorder="1" applyAlignment="1" applyProtection="1">
      <alignment horizontal="right" vertical="top"/>
      <protection locked="0"/>
    </xf>
    <xf numFmtId="4" fontId="17" fillId="0" borderId="24" xfId="0" applyNumberFormat="1" applyFont="1" applyFill="1" applyBorder="1" applyAlignment="1" applyProtection="1">
      <alignment horizontal="right" vertical="top" wrapText="1"/>
    </xf>
    <xf numFmtId="168" fontId="17" fillId="0" borderId="13" xfId="0" applyNumberFormat="1" applyFont="1" applyFill="1" applyBorder="1" applyAlignment="1" applyProtection="1">
      <alignment horizontal="left" vertical="top"/>
    </xf>
    <xf numFmtId="0" fontId="17" fillId="0" borderId="13" xfId="0" applyFont="1" applyFill="1" applyBorder="1" applyAlignment="1" applyProtection="1">
      <alignment horizontal="center" vertical="top"/>
    </xf>
    <xf numFmtId="0" fontId="17" fillId="0" borderId="13" xfId="0" applyFont="1" applyFill="1" applyBorder="1" applyAlignment="1" applyProtection="1">
      <alignment horizontal="left" vertical="top" wrapText="1"/>
    </xf>
    <xf numFmtId="4" fontId="17" fillId="0" borderId="13" xfId="0" applyNumberFormat="1" applyFont="1" applyFill="1" applyBorder="1" applyAlignment="1" applyProtection="1">
      <alignment horizontal="right" vertical="top"/>
    </xf>
    <xf numFmtId="4" fontId="17" fillId="0" borderId="13" xfId="0" applyNumberFormat="1" applyFont="1" applyFill="1" applyBorder="1" applyAlignment="1" applyProtection="1">
      <alignment horizontal="right" vertical="top"/>
      <protection locked="0"/>
    </xf>
    <xf numFmtId="4" fontId="17" fillId="0" borderId="25" xfId="0" applyNumberFormat="1" applyFont="1" applyFill="1" applyBorder="1" applyAlignment="1" applyProtection="1">
      <alignment horizontal="right" vertical="top" wrapText="1"/>
    </xf>
    <xf numFmtId="0" fontId="17" fillId="0" borderId="0" xfId="0" applyFont="1" applyFill="1" applyAlignment="1" applyProtection="1">
      <alignment vertical="top" wrapText="1"/>
      <protection locked="0"/>
    </xf>
    <xf numFmtId="0" fontId="17" fillId="0" borderId="0" xfId="0" applyFont="1" applyFill="1" applyAlignment="1" applyProtection="1">
      <alignment vertical="top" wrapText="1"/>
    </xf>
    <xf numFmtId="4" fontId="17" fillId="0" borderId="22" xfId="0" applyNumberFormat="1" applyFont="1" applyFill="1" applyBorder="1" applyAlignment="1">
      <alignment horizontal="right" vertical="top"/>
    </xf>
    <xf numFmtId="4" fontId="17" fillId="0" borderId="22" xfId="0" applyNumberFormat="1" applyFont="1" applyFill="1" applyBorder="1" applyAlignment="1" applyProtection="1">
      <alignment horizontal="right" vertical="top"/>
      <protection locked="0"/>
    </xf>
    <xf numFmtId="4" fontId="17" fillId="0" borderId="4" xfId="0" applyNumberFormat="1" applyFont="1" applyFill="1" applyBorder="1" applyAlignment="1">
      <alignment horizontal="right" vertical="top" wrapText="1"/>
    </xf>
    <xf numFmtId="0" fontId="16" fillId="0" borderId="0" xfId="0" applyFont="1" applyAlignment="1" applyProtection="1">
      <alignment horizontal="center" vertical="top"/>
      <protection locked="0"/>
    </xf>
    <xf numFmtId="0" fontId="16" fillId="0" borderId="0" xfId="0" applyFont="1" applyAlignment="1" applyProtection="1">
      <alignment horizontal="left" vertical="top"/>
      <protection locked="0"/>
    </xf>
    <xf numFmtId="0" fontId="17" fillId="0" borderId="0" xfId="0" applyFont="1" applyAlignment="1" applyProtection="1">
      <alignment horizontal="left" vertical="top" wrapText="1"/>
      <protection locked="0"/>
    </xf>
    <xf numFmtId="4" fontId="17" fillId="0" borderId="0" xfId="0" applyNumberFormat="1" applyFont="1" applyAlignment="1" applyProtection="1">
      <alignment horizontal="right" vertical="top" wrapText="1"/>
      <protection locked="0"/>
    </xf>
    <xf numFmtId="0" fontId="17" fillId="0" borderId="0" xfId="0" applyFont="1" applyAlignment="1" applyProtection="1">
      <alignment horizontal="right" vertical="top"/>
      <protection locked="0"/>
    </xf>
    <xf numFmtId="0" fontId="17" fillId="0" borderId="0" xfId="0" applyFont="1" applyAlignment="1" applyProtection="1">
      <alignment vertical="top"/>
      <protection locked="0"/>
    </xf>
    <xf numFmtId="0" fontId="19" fillId="0" borderId="0" xfId="0" applyFont="1" applyAlignment="1" applyProtection="1">
      <alignment horizontal="left"/>
      <protection locked="0"/>
    </xf>
    <xf numFmtId="49" fontId="17" fillId="0" borderId="0" xfId="0" applyNumberFormat="1" applyFont="1" applyAlignment="1" applyProtection="1">
      <alignment horizontal="left" vertical="top"/>
      <protection locked="0"/>
    </xf>
    <xf numFmtId="0" fontId="18" fillId="4" borderId="2" xfId="0" applyFont="1" applyFill="1" applyBorder="1" applyAlignment="1" applyProtection="1">
      <alignment horizontal="left" vertical="top"/>
      <protection locked="0"/>
    </xf>
    <xf numFmtId="0" fontId="18" fillId="4" borderId="3" xfId="0" applyFont="1" applyFill="1" applyBorder="1" applyAlignment="1" applyProtection="1">
      <alignment horizontal="left" vertical="top"/>
      <protection locked="0"/>
    </xf>
    <xf numFmtId="0" fontId="17" fillId="0" borderId="6" xfId="0" applyFont="1" applyBorder="1" applyAlignment="1" applyProtection="1">
      <alignment horizontal="right" vertical="top"/>
      <protection locked="0"/>
    </xf>
    <xf numFmtId="49" fontId="17" fillId="0" borderId="6" xfId="0" applyNumberFormat="1" applyFont="1" applyBorder="1" applyAlignment="1" applyProtection="1">
      <alignment horizontal="left" vertical="top"/>
      <protection locked="0"/>
    </xf>
    <xf numFmtId="49" fontId="18" fillId="0" borderId="0" xfId="0" applyNumberFormat="1" applyFont="1" applyAlignment="1" applyProtection="1">
      <alignment horizontal="left" vertical="top"/>
      <protection locked="0"/>
    </xf>
    <xf numFmtId="0" fontId="17" fillId="0" borderId="0" xfId="0" applyFont="1" applyAlignment="1" applyProtection="1">
      <alignment horizontal="left" vertical="top"/>
      <protection locked="0"/>
    </xf>
    <xf numFmtId="4" fontId="17" fillId="0" borderId="7" xfId="0" applyNumberFormat="1" applyFont="1" applyBorder="1" applyAlignment="1" applyProtection="1">
      <alignment horizontal="right" vertical="top"/>
      <protection locked="0"/>
    </xf>
    <xf numFmtId="4" fontId="17" fillId="0" borderId="6" xfId="0" applyNumberFormat="1" applyFont="1" applyBorder="1" applyAlignment="1" applyProtection="1">
      <alignment horizontal="right" vertical="top" shrinkToFit="1"/>
      <protection locked="0"/>
    </xf>
    <xf numFmtId="4" fontId="17" fillId="0" borderId="0" xfId="0" applyNumberFormat="1" applyFont="1" applyAlignment="1" applyProtection="1">
      <alignment horizontal="center" vertical="top" shrinkToFit="1"/>
      <protection locked="0"/>
    </xf>
    <xf numFmtId="49" fontId="18" fillId="0" borderId="6" xfId="0" applyNumberFormat="1" applyFont="1" applyBorder="1" applyAlignment="1" applyProtection="1">
      <alignment horizontal="center" vertical="top"/>
      <protection locked="0"/>
    </xf>
    <xf numFmtId="0" fontId="18" fillId="0" borderId="0" xfId="0" applyFont="1" applyAlignment="1" applyProtection="1">
      <alignment horizontal="left" vertical="top" wrapText="1"/>
      <protection locked="0"/>
    </xf>
    <xf numFmtId="4" fontId="18" fillId="0" borderId="0" xfId="0" applyNumberFormat="1" applyFont="1" applyAlignment="1" applyProtection="1">
      <alignment horizontal="right" vertical="top"/>
      <protection locked="0"/>
    </xf>
    <xf numFmtId="4" fontId="18" fillId="0" borderId="7" xfId="0" applyNumberFormat="1" applyFont="1" applyBorder="1" applyAlignment="1" applyProtection="1">
      <alignment horizontal="right" vertical="top" wrapText="1"/>
      <protection locked="0"/>
    </xf>
    <xf numFmtId="165" fontId="17" fillId="0" borderId="6" xfId="0" applyNumberFormat="1" applyFont="1" applyBorder="1" applyAlignment="1" applyProtection="1">
      <alignment horizontal="right" vertical="top"/>
      <protection locked="0"/>
    </xf>
    <xf numFmtId="165" fontId="17" fillId="0" borderId="0" xfId="0" applyNumberFormat="1" applyFont="1" applyAlignment="1" applyProtection="1">
      <alignment horizontal="left" vertical="top" wrapText="1"/>
      <protection locked="0"/>
    </xf>
    <xf numFmtId="165" fontId="18" fillId="0" borderId="6" xfId="0" applyNumberFormat="1" applyFont="1" applyBorder="1" applyAlignment="1" applyProtection="1">
      <alignment horizontal="right" vertical="top"/>
      <protection locked="0"/>
    </xf>
    <xf numFmtId="165" fontId="18" fillId="0" borderId="0" xfId="0" applyNumberFormat="1" applyFont="1" applyAlignment="1" applyProtection="1">
      <alignment horizontal="right" vertical="top" wrapText="1"/>
      <protection locked="0"/>
    </xf>
    <xf numFmtId="166" fontId="17" fillId="0" borderId="6" xfId="0" applyNumberFormat="1" applyFont="1" applyBorder="1" applyAlignment="1" applyProtection="1">
      <alignment horizontal="right" vertical="top"/>
      <protection locked="0"/>
    </xf>
    <xf numFmtId="166" fontId="17" fillId="0" borderId="0" xfId="0" applyNumberFormat="1" applyFont="1" applyAlignment="1" applyProtection="1">
      <alignment horizontal="right" vertical="top" wrapText="1"/>
      <protection locked="0"/>
    </xf>
    <xf numFmtId="49" fontId="18" fillId="0" borderId="8" xfId="0" applyNumberFormat="1" applyFont="1" applyBorder="1" applyAlignment="1" applyProtection="1">
      <alignment horizontal="center" vertical="top"/>
      <protection locked="0"/>
    </xf>
    <xf numFmtId="49" fontId="17" fillId="0" borderId="9" xfId="0" applyNumberFormat="1" applyFont="1" applyBorder="1" applyAlignment="1" applyProtection="1">
      <alignment horizontal="left" vertical="top"/>
      <protection locked="0"/>
    </xf>
    <xf numFmtId="0" fontId="18" fillId="0" borderId="9" xfId="0" applyFont="1" applyBorder="1" applyAlignment="1" applyProtection="1">
      <alignment horizontal="left" vertical="top"/>
      <protection locked="0"/>
    </xf>
    <xf numFmtId="4" fontId="18" fillId="0" borderId="9" xfId="0" applyNumberFormat="1" applyFont="1" applyBorder="1" applyAlignment="1" applyProtection="1">
      <alignment horizontal="right" vertical="top"/>
      <protection locked="0"/>
    </xf>
    <xf numFmtId="4" fontId="17" fillId="0" borderId="9" xfId="0" applyNumberFormat="1" applyFont="1" applyBorder="1" applyAlignment="1" applyProtection="1">
      <alignment horizontal="right" vertical="top" wrapText="1"/>
      <protection locked="0"/>
    </xf>
    <xf numFmtId="4" fontId="18" fillId="0" borderId="10" xfId="0" applyNumberFormat="1" applyFont="1" applyBorder="1" applyAlignment="1" applyProtection="1">
      <alignment horizontal="right" vertical="top" wrapText="1"/>
      <protection locked="0"/>
    </xf>
    <xf numFmtId="49" fontId="17" fillId="5" borderId="11" xfId="0" applyNumberFormat="1" applyFont="1" applyFill="1" applyBorder="1" applyAlignment="1" applyProtection="1">
      <alignment horizontal="center" vertical="top"/>
      <protection locked="0"/>
    </xf>
    <xf numFmtId="49" fontId="17" fillId="5" borderId="12" xfId="0" applyNumberFormat="1" applyFont="1" applyFill="1" applyBorder="1" applyAlignment="1" applyProtection="1">
      <alignment horizontal="left" vertical="top"/>
      <protection locked="0"/>
    </xf>
    <xf numFmtId="0" fontId="18" fillId="5" borderId="12" xfId="0" applyFont="1" applyFill="1" applyBorder="1" applyAlignment="1" applyProtection="1">
      <alignment horizontal="left" vertical="top"/>
      <protection locked="0"/>
    </xf>
    <xf numFmtId="4" fontId="17" fillId="5" borderId="12" xfId="0" applyNumberFormat="1" applyFont="1" applyFill="1" applyBorder="1" applyAlignment="1" applyProtection="1">
      <alignment horizontal="right" vertical="top" wrapText="1"/>
      <protection locked="0"/>
    </xf>
    <xf numFmtId="4" fontId="18" fillId="5" borderId="13" xfId="0" applyNumberFormat="1" applyFont="1" applyFill="1" applyBorder="1" applyAlignment="1" applyProtection="1">
      <alignment horizontal="right" vertical="top" wrapText="1"/>
      <protection locked="0"/>
    </xf>
    <xf numFmtId="49" fontId="17" fillId="2" borderId="1" xfId="0" applyNumberFormat="1" applyFont="1" applyFill="1" applyBorder="1" applyAlignment="1" applyProtection="1">
      <alignment horizontal="center" vertical="top" shrinkToFit="1"/>
      <protection locked="0"/>
    </xf>
    <xf numFmtId="49" fontId="17" fillId="2" borderId="1" xfId="0" applyNumberFormat="1" applyFont="1" applyFill="1" applyBorder="1" applyAlignment="1" applyProtection="1">
      <alignment horizontal="left" vertical="top" shrinkToFit="1"/>
      <protection locked="0"/>
    </xf>
    <xf numFmtId="49" fontId="17" fillId="2" borderId="1" xfId="0" applyNumberFormat="1" applyFont="1" applyFill="1" applyBorder="1" applyAlignment="1" applyProtection="1">
      <alignment horizontal="left" vertical="top" wrapText="1"/>
      <protection locked="0"/>
    </xf>
    <xf numFmtId="49" fontId="18" fillId="3" borderId="2" xfId="0" applyNumberFormat="1" applyFont="1" applyFill="1" applyBorder="1" applyAlignment="1" applyProtection="1">
      <alignment horizontal="left" vertical="top"/>
      <protection locked="0"/>
    </xf>
    <xf numFmtId="4" fontId="17" fillId="3" borderId="3" xfId="0" applyNumberFormat="1" applyFont="1" applyFill="1" applyBorder="1" applyAlignment="1" applyProtection="1">
      <alignment horizontal="right" vertical="top"/>
      <protection locked="0"/>
    </xf>
    <xf numFmtId="4" fontId="17" fillId="3" borderId="3" xfId="0" applyNumberFormat="1" applyFont="1" applyFill="1" applyBorder="1" applyAlignment="1" applyProtection="1">
      <alignment horizontal="right" vertical="top" wrapText="1"/>
      <protection locked="0"/>
    </xf>
    <xf numFmtId="4" fontId="18" fillId="3" borderId="4" xfId="0" applyNumberFormat="1" applyFont="1" applyFill="1" applyBorder="1" applyAlignment="1" applyProtection="1">
      <alignment horizontal="right" vertical="top" wrapText="1"/>
      <protection locked="0"/>
    </xf>
    <xf numFmtId="49" fontId="18" fillId="0" borderId="2" xfId="0" applyNumberFormat="1" applyFont="1" applyBorder="1" applyAlignment="1" applyProtection="1">
      <alignment vertical="top"/>
      <protection locked="0"/>
    </xf>
    <xf numFmtId="4" fontId="17" fillId="0" borderId="4" xfId="0" applyNumberFormat="1" applyFont="1" applyBorder="1" applyAlignment="1" applyProtection="1">
      <alignment horizontal="right" vertical="top" wrapText="1"/>
      <protection locked="0"/>
    </xf>
    <xf numFmtId="168" fontId="17" fillId="0" borderId="5" xfId="0" applyNumberFormat="1" applyFont="1" applyBorder="1" applyAlignment="1" applyProtection="1">
      <alignment horizontal="left" vertical="top"/>
      <protection locked="0"/>
    </xf>
    <xf numFmtId="0" fontId="17" fillId="0" borderId="5" xfId="0" applyFont="1" applyBorder="1" applyAlignment="1" applyProtection="1">
      <alignment horizontal="center" vertical="top"/>
      <protection locked="0"/>
    </xf>
    <xf numFmtId="0" fontId="17" fillId="0" borderId="5" xfId="0" applyFont="1" applyBorder="1" applyAlignment="1" applyProtection="1">
      <alignment horizontal="left" vertical="top" wrapText="1"/>
      <protection locked="0"/>
    </xf>
    <xf numFmtId="171" fontId="9" fillId="0" borderId="0" xfId="0" applyNumberFormat="1" applyFont="1" applyAlignment="1" applyProtection="1">
      <alignment vertical="top"/>
      <protection locked="0"/>
    </xf>
    <xf numFmtId="3" fontId="9" fillId="0" borderId="0" xfId="0" applyNumberFormat="1" applyFont="1" applyAlignment="1" applyProtection="1">
      <alignment horizontal="center" vertical="top"/>
      <protection locked="0"/>
    </xf>
    <xf numFmtId="0" fontId="9" fillId="0" borderId="0" xfId="0" applyFont="1" applyAlignment="1" applyProtection="1">
      <alignment vertical="top" wrapText="1"/>
      <protection locked="0"/>
    </xf>
    <xf numFmtId="0" fontId="9" fillId="0" borderId="0" xfId="11" applyFont="1" applyProtection="1">
      <protection locked="0"/>
    </xf>
    <xf numFmtId="170" fontId="9" fillId="0" borderId="0" xfId="0" applyNumberFormat="1" applyFont="1" applyAlignment="1" applyProtection="1">
      <alignment horizontal="right"/>
      <protection locked="0"/>
    </xf>
    <xf numFmtId="0" fontId="18" fillId="6" borderId="14" xfId="0" applyFont="1" applyFill="1" applyBorder="1" applyAlignment="1" applyProtection="1">
      <alignment horizontal="left" vertical="top"/>
      <protection locked="0"/>
    </xf>
    <xf numFmtId="0" fontId="18" fillId="6" borderId="15" xfId="0" applyFont="1" applyFill="1" applyBorder="1" applyAlignment="1" applyProtection="1">
      <alignment horizontal="left" vertical="top"/>
      <protection locked="0"/>
    </xf>
    <xf numFmtId="4" fontId="18" fillId="6" borderId="15" xfId="0" applyNumberFormat="1" applyFont="1" applyFill="1" applyBorder="1" applyAlignment="1" applyProtection="1">
      <alignment horizontal="right" vertical="top"/>
      <protection locked="0"/>
    </xf>
    <xf numFmtId="4" fontId="18" fillId="6" borderId="1" xfId="0" applyNumberFormat="1" applyFont="1" applyFill="1" applyBorder="1" applyAlignment="1" applyProtection="1">
      <alignment horizontal="right" vertical="top" shrinkToFit="1"/>
      <protection locked="0"/>
    </xf>
    <xf numFmtId="0" fontId="9" fillId="0" borderId="0" xfId="0" applyFont="1" applyAlignment="1" applyProtection="1">
      <alignment vertical="top"/>
      <protection locked="0"/>
    </xf>
    <xf numFmtId="0" fontId="8" fillId="0" borderId="0" xfId="0" applyFont="1" applyAlignment="1" applyProtection="1">
      <alignment vertical="top" wrapText="1"/>
      <protection locked="0"/>
    </xf>
    <xf numFmtId="0" fontId="9" fillId="0" borderId="0" xfId="0" applyFont="1" applyProtection="1">
      <protection locked="0"/>
    </xf>
    <xf numFmtId="0" fontId="17" fillId="0" borderId="5" xfId="0" applyFont="1" applyFill="1" applyBorder="1" applyAlignment="1" applyProtection="1">
      <alignment horizontal="center" vertical="top"/>
      <protection locked="0"/>
    </xf>
    <xf numFmtId="0" fontId="17" fillId="0" borderId="5" xfId="0" applyFont="1" applyFill="1" applyBorder="1" applyAlignment="1" applyProtection="1">
      <alignment horizontal="left" vertical="top" wrapText="1"/>
      <protection locked="0"/>
    </xf>
    <xf numFmtId="4" fontId="17" fillId="0" borderId="22" xfId="0" applyNumberFormat="1" applyFont="1" applyBorder="1" applyAlignment="1" applyProtection="1">
      <alignment horizontal="right" vertical="top"/>
    </xf>
    <xf numFmtId="0" fontId="17" fillId="0" borderId="0" xfId="0" applyFont="1" applyAlignment="1" applyProtection="1">
      <alignment horizontal="left" vertical="top" wrapText="1"/>
      <protection locked="0"/>
    </xf>
    <xf numFmtId="4" fontId="17" fillId="0" borderId="0" xfId="0" applyNumberFormat="1" applyFont="1" applyBorder="1" applyAlignment="1" applyProtection="1">
      <alignment horizontal="right" vertical="top"/>
    </xf>
    <xf numFmtId="168" fontId="17" fillId="0" borderId="6" xfId="0" applyNumberFormat="1" applyFont="1" applyBorder="1" applyAlignment="1" applyProtection="1">
      <alignment horizontal="right" vertical="top"/>
    </xf>
    <xf numFmtId="49" fontId="9" fillId="0" borderId="0" xfId="3" applyNumberFormat="1" applyFont="1" applyFill="1" applyAlignment="1" applyProtection="1">
      <alignment vertical="top" wrapText="1"/>
    </xf>
    <xf numFmtId="49" fontId="9" fillId="0" borderId="0" xfId="3" applyNumberFormat="1" applyFont="1" applyAlignment="1" applyProtection="1">
      <alignment vertical="top" wrapText="1"/>
    </xf>
    <xf numFmtId="0" fontId="18" fillId="3" borderId="3" xfId="0" applyFont="1" applyFill="1" applyBorder="1" applyAlignment="1" applyProtection="1">
      <alignment horizontal="left" vertical="top" wrapText="1"/>
      <protection locked="0"/>
    </xf>
    <xf numFmtId="49" fontId="18" fillId="0" borderId="3" xfId="0" applyNumberFormat="1" applyFont="1" applyBorder="1" applyAlignment="1" applyProtection="1">
      <alignment vertical="top" wrapText="1"/>
      <protection locked="0"/>
    </xf>
    <xf numFmtId="0" fontId="17" fillId="0" borderId="0" xfId="0" applyFont="1" applyAlignment="1" applyProtection="1">
      <alignment horizontal="left" vertical="top" wrapText="1"/>
      <protection locked="0"/>
    </xf>
    <xf numFmtId="49" fontId="18" fillId="0" borderId="3" xfId="0" applyNumberFormat="1" applyFont="1" applyBorder="1" applyAlignment="1" applyProtection="1">
      <alignment vertical="top" wrapText="1"/>
    </xf>
    <xf numFmtId="0" fontId="18" fillId="3" borderId="3" xfId="0" applyFont="1" applyFill="1" applyBorder="1" applyAlignment="1" applyProtection="1">
      <alignment horizontal="left" vertical="top" wrapText="1"/>
    </xf>
    <xf numFmtId="0" fontId="17" fillId="0" borderId="0" xfId="0" applyFont="1" applyAlignment="1" applyProtection="1">
      <alignment horizontal="left" vertical="top" wrapText="1"/>
    </xf>
    <xf numFmtId="49" fontId="18" fillId="0" borderId="3" xfId="0" applyNumberFormat="1" applyFont="1" applyFill="1" applyBorder="1" applyAlignment="1" applyProtection="1">
      <alignment vertical="top" wrapText="1"/>
    </xf>
    <xf numFmtId="0" fontId="17" fillId="0" borderId="0" xfId="0" applyFont="1" applyFill="1" applyAlignment="1" applyProtection="1">
      <alignment horizontal="left" vertical="top" wrapText="1"/>
    </xf>
    <xf numFmtId="168" fontId="25" fillId="0" borderId="5" xfId="0" applyNumberFormat="1" applyFont="1" applyBorder="1" applyAlignment="1" applyProtection="1">
      <alignment horizontal="left" vertical="top"/>
    </xf>
    <xf numFmtId="0" fontId="25" fillId="0" borderId="5" xfId="0" applyFont="1" applyBorder="1" applyAlignment="1" applyProtection="1">
      <alignment horizontal="center" vertical="top"/>
    </xf>
    <xf numFmtId="0" fontId="25" fillId="0" borderId="5" xfId="0" applyFont="1" applyBorder="1" applyAlignment="1" applyProtection="1">
      <alignment horizontal="left" vertical="top" wrapText="1"/>
    </xf>
    <xf numFmtId="4" fontId="25" fillId="0" borderId="5" xfId="0" applyNumberFormat="1" applyFont="1" applyBorder="1" applyAlignment="1" applyProtection="1">
      <alignment horizontal="right" vertical="top"/>
    </xf>
    <xf numFmtId="4" fontId="25" fillId="0" borderId="5" xfId="0" applyNumberFormat="1" applyFont="1" applyBorder="1" applyAlignment="1" applyProtection="1">
      <alignment horizontal="right" vertical="top"/>
      <protection locked="0"/>
    </xf>
    <xf numFmtId="4" fontId="25" fillId="0" borderId="4" xfId="0" applyNumberFormat="1" applyFont="1" applyBorder="1" applyAlignment="1" applyProtection="1">
      <alignment horizontal="right" vertical="top" wrapText="1"/>
    </xf>
    <xf numFmtId="168" fontId="25" fillId="0" borderId="5" xfId="0" applyNumberFormat="1" applyFont="1" applyFill="1" applyBorder="1" applyAlignment="1" applyProtection="1">
      <alignment horizontal="left" vertical="top"/>
    </xf>
  </cellXfs>
  <cellStyles count="69">
    <cellStyle name="Comma [0] 2" xfId="15" xr:uid="{00000000-0005-0000-0000-000000000000}"/>
    <cellStyle name="Comma 2" xfId="16" xr:uid="{00000000-0005-0000-0000-000001000000}"/>
    <cellStyle name="Currency 2" xfId="17" xr:uid="{00000000-0005-0000-0000-000002000000}"/>
    <cellStyle name="Excel Built-in Normal" xfId="11" xr:uid="{00000000-0005-0000-0000-000003000000}"/>
    <cellStyle name="Navadno" xfId="0" builtinId="0"/>
    <cellStyle name="Navadno 11" xfId="3" xr:uid="{00000000-0005-0000-0000-000004000000}"/>
    <cellStyle name="Navadno 2" xfId="2" xr:uid="{00000000-0005-0000-0000-000005000000}"/>
    <cellStyle name="Navadno 2 10" xfId="48" xr:uid="{00000000-0005-0000-0000-000006000000}"/>
    <cellStyle name="Navadno 2 11" xfId="49" xr:uid="{00000000-0005-0000-0000-000007000000}"/>
    <cellStyle name="Navadno 2 12" xfId="50" xr:uid="{00000000-0005-0000-0000-000008000000}"/>
    <cellStyle name="Navadno 2 13" xfId="51" xr:uid="{00000000-0005-0000-0000-000009000000}"/>
    <cellStyle name="Navadno 2 14" xfId="52" xr:uid="{00000000-0005-0000-0000-00000A000000}"/>
    <cellStyle name="Navadno 2 15" xfId="53" xr:uid="{00000000-0005-0000-0000-00000B000000}"/>
    <cellStyle name="Navadno 2 16" xfId="54" xr:uid="{00000000-0005-0000-0000-00000C000000}"/>
    <cellStyle name="Navadno 2 17" xfId="56" xr:uid="{00000000-0005-0000-0000-00000D000000}"/>
    <cellStyle name="Navadno 2 18" xfId="57" xr:uid="{00000000-0005-0000-0000-00000E000000}"/>
    <cellStyle name="Navadno 2 2" xfId="6" xr:uid="{00000000-0005-0000-0000-00000F000000}"/>
    <cellStyle name="Navadno 2 36" xfId="68" xr:uid="{00000000-0005-0000-0000-000010000000}"/>
    <cellStyle name="Navadno 2 37" xfId="23" xr:uid="{00000000-0005-0000-0000-000011000000}"/>
    <cellStyle name="Navadno 2 38" xfId="24" xr:uid="{00000000-0005-0000-0000-000012000000}"/>
    <cellStyle name="Navadno 2 39" xfId="25" xr:uid="{00000000-0005-0000-0000-000013000000}"/>
    <cellStyle name="Navadno 2 40" xfId="26" xr:uid="{00000000-0005-0000-0000-000014000000}"/>
    <cellStyle name="Navadno 2 41" xfId="27" xr:uid="{00000000-0005-0000-0000-000015000000}"/>
    <cellStyle name="Navadno 2 42" xfId="28" xr:uid="{00000000-0005-0000-0000-000016000000}"/>
    <cellStyle name="Navadno 2 43" xfId="29" xr:uid="{00000000-0005-0000-0000-000017000000}"/>
    <cellStyle name="Navadno 2 44" xfId="30" xr:uid="{00000000-0005-0000-0000-000018000000}"/>
    <cellStyle name="Navadno 2 45" xfId="31" xr:uid="{00000000-0005-0000-0000-000019000000}"/>
    <cellStyle name="Navadno 2 46" xfId="32" xr:uid="{00000000-0005-0000-0000-00001A000000}"/>
    <cellStyle name="Navadno 2 47" xfId="18" xr:uid="{00000000-0005-0000-0000-00001B000000}"/>
    <cellStyle name="Navadno 2 48" xfId="33" xr:uid="{00000000-0005-0000-0000-00001C000000}"/>
    <cellStyle name="Navadno 2 51" xfId="36" xr:uid="{00000000-0005-0000-0000-00001D000000}"/>
    <cellStyle name="Navadno 2 52" xfId="37" xr:uid="{00000000-0005-0000-0000-00001E000000}"/>
    <cellStyle name="Navadno 2 53" xfId="55" xr:uid="{00000000-0005-0000-0000-00001F000000}"/>
    <cellStyle name="Navadno 2 54" xfId="34" xr:uid="{00000000-0005-0000-0000-000020000000}"/>
    <cellStyle name="Navadno 2 56" xfId="38" xr:uid="{00000000-0005-0000-0000-000021000000}"/>
    <cellStyle name="Navadno 2 57" xfId="40" xr:uid="{00000000-0005-0000-0000-000022000000}"/>
    <cellStyle name="Navadno 2 58" xfId="39" xr:uid="{00000000-0005-0000-0000-000023000000}"/>
    <cellStyle name="Navadno 2 59" xfId="41" xr:uid="{00000000-0005-0000-0000-000024000000}"/>
    <cellStyle name="Navadno 2 6" xfId="44" xr:uid="{00000000-0005-0000-0000-000025000000}"/>
    <cellStyle name="Navadno 2 60" xfId="42" xr:uid="{00000000-0005-0000-0000-000026000000}"/>
    <cellStyle name="Navadno 2 61" xfId="43" xr:uid="{00000000-0005-0000-0000-000027000000}"/>
    <cellStyle name="Navadno 2 7" xfId="45" xr:uid="{00000000-0005-0000-0000-000028000000}"/>
    <cellStyle name="Navadno 2 8" xfId="46" xr:uid="{00000000-0005-0000-0000-000029000000}"/>
    <cellStyle name="Navadno 2 9" xfId="47" xr:uid="{00000000-0005-0000-0000-00002A000000}"/>
    <cellStyle name="Navadno 3" xfId="7" xr:uid="{00000000-0005-0000-0000-00002B000000}"/>
    <cellStyle name="Navadno 4" xfId="5" xr:uid="{00000000-0005-0000-0000-00002C000000}"/>
    <cellStyle name="Navadno 4 10" xfId="64" xr:uid="{00000000-0005-0000-0000-00002D000000}"/>
    <cellStyle name="Navadno 4 11" xfId="65" xr:uid="{00000000-0005-0000-0000-00002E000000}"/>
    <cellStyle name="Navadno 4 17" xfId="66" xr:uid="{00000000-0005-0000-0000-00002F000000}"/>
    <cellStyle name="Navadno 4 18" xfId="67" xr:uid="{00000000-0005-0000-0000-000030000000}"/>
    <cellStyle name="Navadno 4 19" xfId="35" xr:uid="{00000000-0005-0000-0000-000031000000}"/>
    <cellStyle name="Navadno 4 2" xfId="12" xr:uid="{00000000-0005-0000-0000-000032000000}"/>
    <cellStyle name="Navadno 4 2 2" xfId="59" xr:uid="{00000000-0005-0000-0000-000033000000}"/>
    <cellStyle name="Navadno 4 3" xfId="58" xr:uid="{00000000-0005-0000-0000-000034000000}"/>
    <cellStyle name="Navadno 4 4" xfId="60" xr:uid="{00000000-0005-0000-0000-000035000000}"/>
    <cellStyle name="Navadno 4 6" xfId="61" xr:uid="{00000000-0005-0000-0000-000036000000}"/>
    <cellStyle name="Navadno 4 7" xfId="62" xr:uid="{00000000-0005-0000-0000-000037000000}"/>
    <cellStyle name="Navadno 4 9" xfId="63" xr:uid="{00000000-0005-0000-0000-000038000000}"/>
    <cellStyle name="Navadno 5" xfId="8" xr:uid="{00000000-0005-0000-0000-000039000000}"/>
    <cellStyle name="Navadno 6" xfId="9" xr:uid="{00000000-0005-0000-0000-00003A000000}"/>
    <cellStyle name="Navadno_VRS.PZI izvajalske cene" xfId="1" xr:uid="{00000000-0005-0000-0000-00003B000000}"/>
    <cellStyle name="Normal 2" xfId="13" xr:uid="{00000000-0005-0000-0000-00003D000000}"/>
    <cellStyle name="Normal 3" xfId="19" xr:uid="{00000000-0005-0000-0000-00003E000000}"/>
    <cellStyle name="Odstotek 2" xfId="10" xr:uid="{00000000-0005-0000-0000-00003F000000}"/>
    <cellStyle name="Popis_stevilo" xfId="14" xr:uid="{00000000-0005-0000-0000-000040000000}"/>
    <cellStyle name="Vejica 12" xfId="22" xr:uid="{00000000-0005-0000-0000-000041000000}"/>
    <cellStyle name="Vejica 2" xfId="20" xr:uid="{00000000-0005-0000-0000-000042000000}"/>
    <cellStyle name="Vejica 2 2" xfId="4" xr:uid="{00000000-0005-0000-0000-000043000000}"/>
    <cellStyle name="Vejica 6" xfId="21" xr:uid="{00000000-0005-0000-0000-000044000000}"/>
  </cellStyles>
  <dxfs count="0"/>
  <tableStyles count="0" defaultTableStyle="TableStyleMedium2" defaultPivotStyle="PivotStyleLight16"/>
  <colors>
    <mruColors>
      <color rgb="FF00339C"/>
      <color rgb="FF5B37D5"/>
      <color rgb="FF7BA3E5"/>
      <color rgb="FFB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rozG/Desktop/Projekt,%20d.d/4-Projekti/Raz&#353;iritev%20mostu%20Tolminka/Tolminka_podloge/Predracun_most_Tolm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OVNI/Borjana-Robidi&#353;&#263;e/PZI/Borjana_popis_19_po%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rozG/Desktop/Projekt,%20d.d/4-Projekti/Predel-Bovec/Predel-Bovec%20razpis_sc-04.0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ilo&#353;/Downloads/stolp/dokumenti/My%20Documents/Delo%20Hidroin&#382;eniring/Klini&#269;ni%20center/Projekt/Predra&#269;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LOVNI/&#268;rna-&#352;entvid/PZI-2017/3-1_&#268;rna_PZI_skupaj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opisi"/>
      <sheetName val="Rekapitulacija"/>
      <sheetName val="Poročilo o združljivosti"/>
      <sheetName val="Poročilo_o_združljivosti"/>
    </sheetNames>
    <sheetDataSet>
      <sheetData sheetId="0" refreshError="1"/>
      <sheetData sheetId="1">
        <row r="201">
          <cell r="F201">
            <v>115441.12000000001</v>
          </cell>
        </row>
        <row r="282">
          <cell r="F282">
            <v>54080.875</v>
          </cell>
        </row>
        <row r="324">
          <cell r="F324">
            <v>24300</v>
          </cell>
        </row>
        <row r="364">
          <cell r="F364">
            <v>13392.5</v>
          </cell>
        </row>
        <row r="614">
          <cell r="F614">
            <v>214620.81</v>
          </cell>
        </row>
        <row r="692">
          <cell r="F692">
            <v>26695</v>
          </cell>
        </row>
      </sheetData>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Skupna REK"/>
      <sheetName val="UVOD V PREDRAČUN (2)"/>
      <sheetName val="REKAPITULACIJA I + II"/>
      <sheetName val="REKAPITULACIJA I"/>
      <sheetName val="Ceste I"/>
      <sheetName val="Odvodnjavanje I"/>
      <sheetName val="REKAPITULACIJA II"/>
      <sheetName val="Ceste II"/>
      <sheetName val="Odvodnjavanje II"/>
      <sheetName val="REK Konstrukcije"/>
      <sheetName val="UVOD V PREDRAČUN"/>
      <sheetName val="RV"/>
      <sheetName val="PK"/>
      <sheetName val="OK"/>
      <sheetName val="PROPUST"/>
      <sheetName val="Ostalo"/>
      <sheetName val="HPR_SD_stara verzija"/>
      <sheetName val="Skupna_REK"/>
      <sheetName val="UVOD_V_PREDRAČUN_(2)"/>
      <sheetName val="REKAPITULACIJA_I_+_II"/>
      <sheetName val="REKAPITULACIJA_I"/>
      <sheetName val="Ceste_I"/>
      <sheetName val="Odvodnjavanje_I"/>
      <sheetName val="REKAPITULACIJA_II"/>
      <sheetName val="Ceste_II"/>
      <sheetName val="Odvodnjavanje_II"/>
      <sheetName val="REK_Konstrukcije"/>
      <sheetName val="UVOD_V_PREDRAČUN"/>
      <sheetName val="HPR_SD_stara_verzija"/>
    </sheetNames>
    <sheetDataSet>
      <sheetData sheetId="0">
        <row r="31">
          <cell r="B31" t="str">
            <v>GRADBENOOBRTNIŠKA DELA</v>
          </cell>
        </row>
        <row r="33">
          <cell r="B33" t="str">
            <v>3.</v>
          </cell>
        </row>
        <row r="35">
          <cell r="B35" t="str">
            <v>Rekonstrukcija regionalne ceste
R1-203/1002 Predel-Bovec, od km 4,400 do km 6,500</v>
          </cell>
        </row>
        <row r="41">
          <cell r="B41">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ŠKA I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53"/>
  <sheetViews>
    <sheetView view="pageBreakPreview" zoomScale="85" zoomScaleNormal="100" zoomScaleSheetLayoutView="85" workbookViewId="0">
      <selection activeCell="C10" sqref="C10"/>
    </sheetView>
  </sheetViews>
  <sheetFormatPr defaultRowHeight="14.25"/>
  <cols>
    <col min="1" max="2" width="9.140625" style="35"/>
    <col min="3" max="3" width="90.5703125" style="35" customWidth="1"/>
    <col min="4" max="4" width="8.7109375" style="35" customWidth="1"/>
    <col min="5" max="5" width="17.85546875" style="37" customWidth="1"/>
    <col min="6" max="6" width="9.140625" style="35"/>
    <col min="7" max="7" width="13.140625" style="35" bestFit="1" customWidth="1"/>
    <col min="8" max="8" width="9.140625" style="35"/>
    <col min="9" max="9" width="13.140625" style="35" bestFit="1" customWidth="1"/>
    <col min="10" max="10" width="10.140625" style="35" bestFit="1" customWidth="1"/>
    <col min="11" max="256" width="9.140625" style="35"/>
    <col min="257" max="257" width="50.5703125" style="35" customWidth="1"/>
    <col min="258" max="258" width="9.140625" style="35"/>
    <col min="259" max="259" width="13.85546875" style="35" customWidth="1"/>
    <col min="260" max="512" width="9.140625" style="35"/>
    <col min="513" max="513" width="50.5703125" style="35" customWidth="1"/>
    <col min="514" max="514" width="9.140625" style="35"/>
    <col min="515" max="515" width="13.85546875" style="35" customWidth="1"/>
    <col min="516" max="768" width="9.140625" style="35"/>
    <col min="769" max="769" width="50.5703125" style="35" customWidth="1"/>
    <col min="770" max="770" width="9.140625" style="35"/>
    <col min="771" max="771" width="13.85546875" style="35" customWidth="1"/>
    <col min="772" max="1024" width="9.140625" style="35"/>
    <col min="1025" max="1025" width="50.5703125" style="35" customWidth="1"/>
    <col min="1026" max="1026" width="9.140625" style="35"/>
    <col min="1027" max="1027" width="13.85546875" style="35" customWidth="1"/>
    <col min="1028" max="1280" width="9.140625" style="35"/>
    <col min="1281" max="1281" width="50.5703125" style="35" customWidth="1"/>
    <col min="1282" max="1282" width="9.140625" style="35"/>
    <col min="1283" max="1283" width="13.85546875" style="35" customWidth="1"/>
    <col min="1284" max="1536" width="9.140625" style="35"/>
    <col min="1537" max="1537" width="50.5703125" style="35" customWidth="1"/>
    <col min="1538" max="1538" width="9.140625" style="35"/>
    <col min="1539" max="1539" width="13.85546875" style="35" customWidth="1"/>
    <col min="1540" max="1792" width="9.140625" style="35"/>
    <col min="1793" max="1793" width="50.5703125" style="35" customWidth="1"/>
    <col min="1794" max="1794" width="9.140625" style="35"/>
    <col min="1795" max="1795" width="13.85546875" style="35" customWidth="1"/>
    <col min="1796" max="2048" width="9.140625" style="35"/>
    <col min="2049" max="2049" width="50.5703125" style="35" customWidth="1"/>
    <col min="2050" max="2050" width="9.140625" style="35"/>
    <col min="2051" max="2051" width="13.85546875" style="35" customWidth="1"/>
    <col min="2052" max="2304" width="9.140625" style="35"/>
    <col min="2305" max="2305" width="50.5703125" style="35" customWidth="1"/>
    <col min="2306" max="2306" width="9.140625" style="35"/>
    <col min="2307" max="2307" width="13.85546875" style="35" customWidth="1"/>
    <col min="2308" max="2560" width="9.140625" style="35"/>
    <col min="2561" max="2561" width="50.5703125" style="35" customWidth="1"/>
    <col min="2562" max="2562" width="9.140625" style="35"/>
    <col min="2563" max="2563" width="13.85546875" style="35" customWidth="1"/>
    <col min="2564" max="2816" width="9.140625" style="35"/>
    <col min="2817" max="2817" width="50.5703125" style="35" customWidth="1"/>
    <col min="2818" max="2818" width="9.140625" style="35"/>
    <col min="2819" max="2819" width="13.85546875" style="35" customWidth="1"/>
    <col min="2820" max="3072" width="9.140625" style="35"/>
    <col min="3073" max="3073" width="50.5703125" style="35" customWidth="1"/>
    <col min="3074" max="3074" width="9.140625" style="35"/>
    <col min="3075" max="3075" width="13.85546875" style="35" customWidth="1"/>
    <col min="3076" max="3328" width="9.140625" style="35"/>
    <col min="3329" max="3329" width="50.5703125" style="35" customWidth="1"/>
    <col min="3330" max="3330" width="9.140625" style="35"/>
    <col min="3331" max="3331" width="13.85546875" style="35" customWidth="1"/>
    <col min="3332" max="3584" width="9.140625" style="35"/>
    <col min="3585" max="3585" width="50.5703125" style="35" customWidth="1"/>
    <col min="3586" max="3586" width="9.140625" style="35"/>
    <col min="3587" max="3587" width="13.85546875" style="35" customWidth="1"/>
    <col min="3588" max="3840" width="9.140625" style="35"/>
    <col min="3841" max="3841" width="50.5703125" style="35" customWidth="1"/>
    <col min="3842" max="3842" width="9.140625" style="35"/>
    <col min="3843" max="3843" width="13.85546875" style="35" customWidth="1"/>
    <col min="3844" max="4096" width="9.140625" style="35"/>
    <col min="4097" max="4097" width="50.5703125" style="35" customWidth="1"/>
    <col min="4098" max="4098" width="9.140625" style="35"/>
    <col min="4099" max="4099" width="13.85546875" style="35" customWidth="1"/>
    <col min="4100" max="4352" width="9.140625" style="35"/>
    <col min="4353" max="4353" width="50.5703125" style="35" customWidth="1"/>
    <col min="4354" max="4354" width="9.140625" style="35"/>
    <col min="4355" max="4355" width="13.85546875" style="35" customWidth="1"/>
    <col min="4356" max="4608" width="9.140625" style="35"/>
    <col min="4609" max="4609" width="50.5703125" style="35" customWidth="1"/>
    <col min="4610" max="4610" width="9.140625" style="35"/>
    <col min="4611" max="4611" width="13.85546875" style="35" customWidth="1"/>
    <col min="4612" max="4864" width="9.140625" style="35"/>
    <col min="4865" max="4865" width="50.5703125" style="35" customWidth="1"/>
    <col min="4866" max="4866" width="9.140625" style="35"/>
    <col min="4867" max="4867" width="13.85546875" style="35" customWidth="1"/>
    <col min="4868" max="5120" width="9.140625" style="35"/>
    <col min="5121" max="5121" width="50.5703125" style="35" customWidth="1"/>
    <col min="5122" max="5122" width="9.140625" style="35"/>
    <col min="5123" max="5123" width="13.85546875" style="35" customWidth="1"/>
    <col min="5124" max="5376" width="9.140625" style="35"/>
    <col min="5377" max="5377" width="50.5703125" style="35" customWidth="1"/>
    <col min="5378" max="5378" width="9.140625" style="35"/>
    <col min="5379" max="5379" width="13.85546875" style="35" customWidth="1"/>
    <col min="5380" max="5632" width="9.140625" style="35"/>
    <col min="5633" max="5633" width="50.5703125" style="35" customWidth="1"/>
    <col min="5634" max="5634" width="9.140625" style="35"/>
    <col min="5635" max="5635" width="13.85546875" style="35" customWidth="1"/>
    <col min="5636" max="5888" width="9.140625" style="35"/>
    <col min="5889" max="5889" width="50.5703125" style="35" customWidth="1"/>
    <col min="5890" max="5890" width="9.140625" style="35"/>
    <col min="5891" max="5891" width="13.85546875" style="35" customWidth="1"/>
    <col min="5892" max="6144" width="9.140625" style="35"/>
    <col min="6145" max="6145" width="50.5703125" style="35" customWidth="1"/>
    <col min="6146" max="6146" width="9.140625" style="35"/>
    <col min="6147" max="6147" width="13.85546875" style="35" customWidth="1"/>
    <col min="6148" max="6400" width="9.140625" style="35"/>
    <col min="6401" max="6401" width="50.5703125" style="35" customWidth="1"/>
    <col min="6402" max="6402" width="9.140625" style="35"/>
    <col min="6403" max="6403" width="13.85546875" style="35" customWidth="1"/>
    <col min="6404" max="6656" width="9.140625" style="35"/>
    <col min="6657" max="6657" width="50.5703125" style="35" customWidth="1"/>
    <col min="6658" max="6658" width="9.140625" style="35"/>
    <col min="6659" max="6659" width="13.85546875" style="35" customWidth="1"/>
    <col min="6660" max="6912" width="9.140625" style="35"/>
    <col min="6913" max="6913" width="50.5703125" style="35" customWidth="1"/>
    <col min="6914" max="6914" width="9.140625" style="35"/>
    <col min="6915" max="6915" width="13.85546875" style="35" customWidth="1"/>
    <col min="6916" max="7168" width="9.140625" style="35"/>
    <col min="7169" max="7169" width="50.5703125" style="35" customWidth="1"/>
    <col min="7170" max="7170" width="9.140625" style="35"/>
    <col min="7171" max="7171" width="13.85546875" style="35" customWidth="1"/>
    <col min="7172" max="7424" width="9.140625" style="35"/>
    <col min="7425" max="7425" width="50.5703125" style="35" customWidth="1"/>
    <col min="7426" max="7426" width="9.140625" style="35"/>
    <col min="7427" max="7427" width="13.85546875" style="35" customWidth="1"/>
    <col min="7428" max="7680" width="9.140625" style="35"/>
    <col min="7681" max="7681" width="50.5703125" style="35" customWidth="1"/>
    <col min="7682" max="7682" width="9.140625" style="35"/>
    <col min="7683" max="7683" width="13.85546875" style="35" customWidth="1"/>
    <col min="7684" max="7936" width="9.140625" style="35"/>
    <col min="7937" max="7937" width="50.5703125" style="35" customWidth="1"/>
    <col min="7938" max="7938" width="9.140625" style="35"/>
    <col min="7939" max="7939" width="13.85546875" style="35" customWidth="1"/>
    <col min="7940" max="8192" width="9.140625" style="35"/>
    <col min="8193" max="8193" width="50.5703125" style="35" customWidth="1"/>
    <col min="8194" max="8194" width="9.140625" style="35"/>
    <col min="8195" max="8195" width="13.85546875" style="35" customWidth="1"/>
    <col min="8196" max="8448" width="9.140625" style="35"/>
    <col min="8449" max="8449" width="50.5703125" style="35" customWidth="1"/>
    <col min="8450" max="8450" width="9.140625" style="35"/>
    <col min="8451" max="8451" width="13.85546875" style="35" customWidth="1"/>
    <col min="8452" max="8704" width="9.140625" style="35"/>
    <col min="8705" max="8705" width="50.5703125" style="35" customWidth="1"/>
    <col min="8706" max="8706" width="9.140625" style="35"/>
    <col min="8707" max="8707" width="13.85546875" style="35" customWidth="1"/>
    <col min="8708" max="8960" width="9.140625" style="35"/>
    <col min="8961" max="8961" width="50.5703125" style="35" customWidth="1"/>
    <col min="8962" max="8962" width="9.140625" style="35"/>
    <col min="8963" max="8963" width="13.85546875" style="35" customWidth="1"/>
    <col min="8964" max="9216" width="9.140625" style="35"/>
    <col min="9217" max="9217" width="50.5703125" style="35" customWidth="1"/>
    <col min="9218" max="9218" width="9.140625" style="35"/>
    <col min="9219" max="9219" width="13.85546875" style="35" customWidth="1"/>
    <col min="9220" max="9472" width="9.140625" style="35"/>
    <col min="9473" max="9473" width="50.5703125" style="35" customWidth="1"/>
    <col min="9474" max="9474" width="9.140625" style="35"/>
    <col min="9475" max="9475" width="13.85546875" style="35" customWidth="1"/>
    <col min="9476" max="9728" width="9.140625" style="35"/>
    <col min="9729" max="9729" width="50.5703125" style="35" customWidth="1"/>
    <col min="9730" max="9730" width="9.140625" style="35"/>
    <col min="9731" max="9731" width="13.85546875" style="35" customWidth="1"/>
    <col min="9732" max="9984" width="9.140625" style="35"/>
    <col min="9985" max="9985" width="50.5703125" style="35" customWidth="1"/>
    <col min="9986" max="9986" width="9.140625" style="35"/>
    <col min="9987" max="9987" width="13.85546875" style="35" customWidth="1"/>
    <col min="9988" max="10240" width="9.140625" style="35"/>
    <col min="10241" max="10241" width="50.5703125" style="35" customWidth="1"/>
    <col min="10242" max="10242" width="9.140625" style="35"/>
    <col min="10243" max="10243" width="13.85546875" style="35" customWidth="1"/>
    <col min="10244" max="10496" width="9.140625" style="35"/>
    <col min="10497" max="10497" width="50.5703125" style="35" customWidth="1"/>
    <col min="10498" max="10498" width="9.140625" style="35"/>
    <col min="10499" max="10499" width="13.85546875" style="35" customWidth="1"/>
    <col min="10500" max="10752" width="9.140625" style="35"/>
    <col min="10753" max="10753" width="50.5703125" style="35" customWidth="1"/>
    <col min="10754" max="10754" width="9.140625" style="35"/>
    <col min="10755" max="10755" width="13.85546875" style="35" customWidth="1"/>
    <col min="10756" max="11008" width="9.140625" style="35"/>
    <col min="11009" max="11009" width="50.5703125" style="35" customWidth="1"/>
    <col min="11010" max="11010" width="9.140625" style="35"/>
    <col min="11011" max="11011" width="13.85546875" style="35" customWidth="1"/>
    <col min="11012" max="11264" width="9.140625" style="35"/>
    <col min="11265" max="11265" width="50.5703125" style="35" customWidth="1"/>
    <col min="11266" max="11266" width="9.140625" style="35"/>
    <col min="11267" max="11267" width="13.85546875" style="35" customWidth="1"/>
    <col min="11268" max="11520" width="9.140625" style="35"/>
    <col min="11521" max="11521" width="50.5703125" style="35" customWidth="1"/>
    <col min="11522" max="11522" width="9.140625" style="35"/>
    <col min="11523" max="11523" width="13.85546875" style="35" customWidth="1"/>
    <col min="11524" max="11776" width="9.140625" style="35"/>
    <col min="11777" max="11777" width="50.5703125" style="35" customWidth="1"/>
    <col min="11778" max="11778" width="9.140625" style="35"/>
    <col min="11779" max="11779" width="13.85546875" style="35" customWidth="1"/>
    <col min="11780" max="12032" width="9.140625" style="35"/>
    <col min="12033" max="12033" width="50.5703125" style="35" customWidth="1"/>
    <col min="12034" max="12034" width="9.140625" style="35"/>
    <col min="12035" max="12035" width="13.85546875" style="35" customWidth="1"/>
    <col min="12036" max="12288" width="9.140625" style="35"/>
    <col min="12289" max="12289" width="50.5703125" style="35" customWidth="1"/>
    <col min="12290" max="12290" width="9.140625" style="35"/>
    <col min="12291" max="12291" width="13.85546875" style="35" customWidth="1"/>
    <col min="12292" max="12544" width="9.140625" style="35"/>
    <col min="12545" max="12545" width="50.5703125" style="35" customWidth="1"/>
    <col min="12546" max="12546" width="9.140625" style="35"/>
    <col min="12547" max="12547" width="13.85546875" style="35" customWidth="1"/>
    <col min="12548" max="12800" width="9.140625" style="35"/>
    <col min="12801" max="12801" width="50.5703125" style="35" customWidth="1"/>
    <col min="12802" max="12802" width="9.140625" style="35"/>
    <col min="12803" max="12803" width="13.85546875" style="35" customWidth="1"/>
    <col min="12804" max="13056" width="9.140625" style="35"/>
    <col min="13057" max="13057" width="50.5703125" style="35" customWidth="1"/>
    <col min="13058" max="13058" width="9.140625" style="35"/>
    <col min="13059" max="13059" width="13.85546875" style="35" customWidth="1"/>
    <col min="13060" max="13312" width="9.140625" style="35"/>
    <col min="13313" max="13313" width="50.5703125" style="35" customWidth="1"/>
    <col min="13314" max="13314" width="9.140625" style="35"/>
    <col min="13315" max="13315" width="13.85546875" style="35" customWidth="1"/>
    <col min="13316" max="13568" width="9.140625" style="35"/>
    <col min="13569" max="13569" width="50.5703125" style="35" customWidth="1"/>
    <col min="13570" max="13570" width="9.140625" style="35"/>
    <col min="13571" max="13571" width="13.85546875" style="35" customWidth="1"/>
    <col min="13572" max="13824" width="9.140625" style="35"/>
    <col min="13825" max="13825" width="50.5703125" style="35" customWidth="1"/>
    <col min="13826" max="13826" width="9.140625" style="35"/>
    <col min="13827" max="13827" width="13.85546875" style="35" customWidth="1"/>
    <col min="13828" max="14080" width="9.140625" style="35"/>
    <col min="14081" max="14081" width="50.5703125" style="35" customWidth="1"/>
    <col min="14082" max="14082" width="9.140625" style="35"/>
    <col min="14083" max="14083" width="13.85546875" style="35" customWidth="1"/>
    <col min="14084" max="14336" width="9.140625" style="35"/>
    <col min="14337" max="14337" width="50.5703125" style="35" customWidth="1"/>
    <col min="14338" max="14338" width="9.140625" style="35"/>
    <col min="14339" max="14339" width="13.85546875" style="35" customWidth="1"/>
    <col min="14340" max="14592" width="9.140625" style="35"/>
    <col min="14593" max="14593" width="50.5703125" style="35" customWidth="1"/>
    <col min="14594" max="14594" width="9.140625" style="35"/>
    <col min="14595" max="14595" width="13.85546875" style="35" customWidth="1"/>
    <col min="14596" max="14848" width="9.140625" style="35"/>
    <col min="14849" max="14849" width="50.5703125" style="35" customWidth="1"/>
    <col min="14850" max="14850" width="9.140625" style="35"/>
    <col min="14851" max="14851" width="13.85546875" style="35" customWidth="1"/>
    <col min="14852" max="15104" width="9.140625" style="35"/>
    <col min="15105" max="15105" width="50.5703125" style="35" customWidth="1"/>
    <col min="15106" max="15106" width="9.140625" style="35"/>
    <col min="15107" max="15107" width="13.85546875" style="35" customWidth="1"/>
    <col min="15108" max="15360" width="9.140625" style="35"/>
    <col min="15361" max="15361" width="50.5703125" style="35" customWidth="1"/>
    <col min="15362" max="15362" width="9.140625" style="35"/>
    <col min="15363" max="15363" width="13.85546875" style="35" customWidth="1"/>
    <col min="15364" max="15616" width="9.140625" style="35"/>
    <col min="15617" max="15617" width="50.5703125" style="35" customWidth="1"/>
    <col min="15618" max="15618" width="9.140625" style="35"/>
    <col min="15619" max="15619" width="13.85546875" style="35" customWidth="1"/>
    <col min="15620" max="15872" width="9.140625" style="35"/>
    <col min="15873" max="15873" width="50.5703125" style="35" customWidth="1"/>
    <col min="15874" max="15874" width="9.140625" style="35"/>
    <col min="15875" max="15875" width="13.85546875" style="35" customWidth="1"/>
    <col min="15876" max="16128" width="9.140625" style="35"/>
    <col min="16129" max="16129" width="50.5703125" style="35" customWidth="1"/>
    <col min="16130" max="16130" width="9.140625" style="35"/>
    <col min="16131" max="16131" width="13.85546875" style="35" customWidth="1"/>
    <col min="16132" max="16384" width="9.140625" style="35"/>
  </cols>
  <sheetData>
    <row r="3" spans="2:10" s="13" customFormat="1" ht="18">
      <c r="B3" s="10" t="s">
        <v>9</v>
      </c>
      <c r="C3" s="11"/>
      <c r="D3" s="11"/>
      <c r="E3" s="12"/>
    </row>
    <row r="4" spans="2:10" s="13" customFormat="1" ht="15">
      <c r="B4" s="14"/>
      <c r="E4" s="15"/>
    </row>
    <row r="5" spans="2:10" s="17" customFormat="1" ht="15">
      <c r="B5" s="16" t="s">
        <v>12</v>
      </c>
      <c r="E5" s="18"/>
    </row>
    <row r="6" spans="2:10" s="17" customFormat="1" ht="15.75" customHeight="1">
      <c r="B6" s="19"/>
      <c r="C6" s="20"/>
      <c r="D6" s="20"/>
      <c r="E6" s="21"/>
    </row>
    <row r="7" spans="2:10" s="13" customFormat="1" ht="15" customHeight="1">
      <c r="B7" s="22" t="str">
        <f>+CESTA!B1</f>
        <v>I.</v>
      </c>
      <c r="C7" s="14" t="str">
        <f ca="1">+CESTA!C1</f>
        <v>CESTA</v>
      </c>
      <c r="D7" s="14"/>
      <c r="E7" s="23">
        <f>+CESTA!H18</f>
        <v>0</v>
      </c>
      <c r="G7" s="130"/>
      <c r="I7" s="130"/>
      <c r="J7" s="130"/>
    </row>
    <row r="8" spans="2:10" s="13" customFormat="1" ht="15">
      <c r="B8" s="22"/>
      <c r="C8" s="14"/>
      <c r="D8" s="14"/>
      <c r="E8" s="23"/>
      <c r="G8" s="130"/>
      <c r="I8" s="130"/>
    </row>
    <row r="9" spans="2:10" s="13" customFormat="1" ht="15" customHeight="1">
      <c r="B9" s="22" t="str">
        <f>+'LOKALNE IN DOVOZNE CESTE'!B1</f>
        <v>II.</v>
      </c>
      <c r="C9" s="14" t="str">
        <f ca="1">+'LOKALNE IN DOVOZNE CESTE'!C1</f>
        <v>LOKALNE IN DOVOZNE CESTE</v>
      </c>
      <c r="D9" s="14"/>
      <c r="E9" s="23">
        <f>+'LOKALNE IN DOVOZNE CESTE'!H16</f>
        <v>0</v>
      </c>
      <c r="G9" s="130"/>
    </row>
    <row r="10" spans="2:10" s="13" customFormat="1" ht="15" customHeight="1">
      <c r="B10" s="22"/>
      <c r="C10" s="14"/>
      <c r="D10" s="14"/>
      <c r="E10" s="23"/>
      <c r="G10" s="130"/>
    </row>
    <row r="11" spans="2:10" s="13" customFormat="1" ht="15" customHeight="1">
      <c r="B11" s="22" t="str">
        <f>+'HODNIK, KOLESARSKA IN VEČ. POT'!B1</f>
        <v>III.</v>
      </c>
      <c r="C11" s="14" t="str">
        <f ca="1">+'HODNIK, KOLESARSKA IN VEČ. POT'!C1</f>
        <v>HODNIK, KOLESARSKA IN VEČ. POT</v>
      </c>
      <c r="D11" s="14"/>
      <c r="E11" s="23">
        <f>+'HODNIK, KOLESARSKA IN VEČ. POT'!H16</f>
        <v>0</v>
      </c>
      <c r="G11" s="130"/>
    </row>
    <row r="12" spans="2:10" s="13" customFormat="1" ht="15" customHeight="1">
      <c r="B12" s="22"/>
      <c r="C12" s="14"/>
      <c r="D12" s="14"/>
      <c r="E12" s="23"/>
      <c r="G12" s="130"/>
    </row>
    <row r="13" spans="2:10" s="13" customFormat="1" ht="15" customHeight="1">
      <c r="B13" s="22" t="str">
        <f>+'MOST ČEZ TOLMINKO'!B1</f>
        <v>IV.</v>
      </c>
      <c r="C13" s="14" t="str">
        <f ca="1">+'MOST ČEZ TOLMINKO'!C1</f>
        <v>MOST ČEZ TOLMINKO</v>
      </c>
      <c r="D13" s="14"/>
      <c r="E13" s="23">
        <f>+'MOST ČEZ TOLMINKO'!H18</f>
        <v>0</v>
      </c>
      <c r="G13" s="130"/>
      <c r="I13" s="130"/>
      <c r="J13" s="130"/>
    </row>
    <row r="14" spans="2:10" s="13" customFormat="1" ht="15" customHeight="1">
      <c r="B14" s="22"/>
      <c r="C14" s="14"/>
      <c r="D14" s="14"/>
      <c r="E14" s="23"/>
      <c r="G14" s="130"/>
      <c r="J14" s="130"/>
    </row>
    <row r="15" spans="2:10" s="13" customFormat="1" ht="15" customHeight="1">
      <c r="B15" s="22" t="str">
        <f>+'PODHOD ZA PEŠCE IN KOLESARJE'!B1</f>
        <v>V.</v>
      </c>
      <c r="C15" s="14" t="str">
        <f ca="1">+'PODHOD ZA PEŠCE IN KOLESARJE'!C1</f>
        <v>PODHOD ZA PEŠCE IN KOLESARJE</v>
      </c>
      <c r="D15" s="14"/>
      <c r="E15" s="23">
        <f>+'PODHOD ZA PEŠCE IN KOLESARJE'!H18</f>
        <v>0</v>
      </c>
      <c r="G15" s="130"/>
      <c r="I15" s="130"/>
      <c r="J15" s="130"/>
    </row>
    <row r="16" spans="2:10" s="13" customFormat="1" ht="15" customHeight="1">
      <c r="B16" s="22"/>
      <c r="C16" s="14"/>
      <c r="D16" s="14"/>
      <c r="E16" s="23"/>
      <c r="G16" s="130"/>
      <c r="J16" s="130"/>
    </row>
    <row r="17" spans="2:10" s="13" customFormat="1" ht="15" customHeight="1">
      <c r="B17" s="22" t="str">
        <f>+'OPORNE IN PODPORNE KONSTRUKCIJE'!B1</f>
        <v>VI.</v>
      </c>
      <c r="C17" s="14" t="str">
        <f ca="1">+'OPORNE IN PODPORNE KONSTRUKCIJE'!C1</f>
        <v>OPORNE IN PODPORNE KONSTRUKCIJE</v>
      </c>
      <c r="D17" s="14"/>
      <c r="E17" s="23">
        <f>+'OPORNE IN PODPORNE KONSTRUKCIJE'!H14</f>
        <v>0</v>
      </c>
      <c r="G17" s="130"/>
      <c r="I17" s="130"/>
      <c r="J17" s="130"/>
    </row>
    <row r="18" spans="2:10" s="13" customFormat="1" ht="15" customHeight="1">
      <c r="B18" s="22"/>
      <c r="C18" s="14"/>
      <c r="D18" s="14"/>
      <c r="E18" s="23"/>
      <c r="G18" s="130"/>
      <c r="J18" s="130"/>
    </row>
    <row r="19" spans="2:10" s="13" customFormat="1" ht="15" customHeight="1">
      <c r="B19" s="22" t="str">
        <f>+'SPOMINSKO OBELEŽJE'!B1</f>
        <v>VII.</v>
      </c>
      <c r="C19" s="14" t="str">
        <f ca="1">+'SPOMINSKO OBELEŽJE'!C1</f>
        <v>SPOMINSKO OBELEŽJE</v>
      </c>
      <c r="D19" s="14"/>
      <c r="E19" s="23">
        <f>+'SPOMINSKO OBELEŽJE'!H14</f>
        <v>0</v>
      </c>
      <c r="G19" s="130"/>
      <c r="I19" s="130"/>
      <c r="J19" s="130"/>
    </row>
    <row r="20" spans="2:10" s="13" customFormat="1" ht="15" customHeight="1">
      <c r="B20" s="22"/>
      <c r="C20" s="14"/>
      <c r="D20" s="14"/>
      <c r="E20" s="23"/>
      <c r="G20" s="130"/>
      <c r="J20" s="130"/>
    </row>
    <row r="21" spans="2:10" s="13" customFormat="1" ht="15" customHeight="1">
      <c r="B21" s="22" t="str">
        <f>+'METEORNA KANALIZACIJA'!B1</f>
        <v>VIII.</v>
      </c>
      <c r="C21" s="14" t="str">
        <f ca="1">+'METEORNA KANALIZACIJA'!C1</f>
        <v>METEORNA KANALIZACIJA</v>
      </c>
      <c r="D21" s="14"/>
      <c r="E21" s="23">
        <f>+'METEORNA KANALIZACIJA'!H16</f>
        <v>0</v>
      </c>
      <c r="G21" s="130"/>
      <c r="I21" s="130"/>
      <c r="J21" s="130"/>
    </row>
    <row r="22" spans="2:10" s="13" customFormat="1" ht="15" customHeight="1">
      <c r="B22" s="22"/>
      <c r="C22" s="14"/>
      <c r="D22" s="14"/>
      <c r="E22" s="23"/>
      <c r="G22" s="130"/>
      <c r="J22" s="130"/>
    </row>
    <row r="23" spans="2:10" s="13" customFormat="1" ht="15" customHeight="1">
      <c r="B23" s="22" t="str">
        <f>+'REK KANALIZACIJA IN VODOVOD'!B3</f>
        <v>IX.</v>
      </c>
      <c r="C23" s="14" t="s">
        <v>1458</v>
      </c>
      <c r="D23" s="14"/>
      <c r="E23" s="23">
        <f>+'REK KANALIZACIJA IN VODOVOD'!E11</f>
        <v>0</v>
      </c>
      <c r="G23" s="130"/>
      <c r="I23" s="130"/>
      <c r="J23" s="130"/>
    </row>
    <row r="24" spans="2:10" s="13" customFormat="1" ht="15" customHeight="1">
      <c r="B24" s="22"/>
      <c r="C24" s="14"/>
      <c r="D24" s="14"/>
      <c r="E24" s="23"/>
      <c r="G24" s="130"/>
      <c r="I24" s="130"/>
      <c r="J24" s="130"/>
    </row>
    <row r="25" spans="2:10" s="13" customFormat="1" ht="15" customHeight="1">
      <c r="B25" s="22" t="str">
        <f>+'UREDITEV TOLMINKE'!B1</f>
        <v>X.</v>
      </c>
      <c r="C25" s="14" t="str">
        <f ca="1">+'UREDITEV TOLMINKE'!C1</f>
        <v>UREDITEV TOLMINKE</v>
      </c>
      <c r="D25" s="14"/>
      <c r="E25" s="23">
        <f>+'UREDITEV TOLMINKE'!H14</f>
        <v>0</v>
      </c>
      <c r="G25" s="130"/>
      <c r="I25" s="130"/>
      <c r="J25" s="130"/>
    </row>
    <row r="26" spans="2:10" s="13" customFormat="1" ht="15" customHeight="1">
      <c r="B26" s="22"/>
      <c r="C26" s="14"/>
      <c r="D26" s="14"/>
      <c r="E26" s="23"/>
      <c r="G26" s="130"/>
      <c r="I26" s="130"/>
      <c r="J26" s="130"/>
    </row>
    <row r="27" spans="2:10" s="13" customFormat="1" ht="15" customHeight="1">
      <c r="B27" s="22" t="str">
        <f>+'RUŠENJE OBSTOJEČIH OBJEKTOV'!B1</f>
        <v>XI.</v>
      </c>
      <c r="C27" s="14" t="str">
        <f ca="1">+'RUŠENJE OBSTOJEČIH OBJEKTOV'!C1</f>
        <v>RUŠENJE OBSTOJEČIH OBJEKTOV</v>
      </c>
      <c r="D27" s="14"/>
      <c r="E27" s="23">
        <f>+'RUŠENJE OBSTOJEČIH OBJEKTOV'!H8</f>
        <v>0</v>
      </c>
      <c r="G27" s="130"/>
      <c r="I27" s="130"/>
      <c r="J27" s="130"/>
    </row>
    <row r="28" spans="2:10" s="13" customFormat="1" ht="15" customHeight="1">
      <c r="B28" s="22"/>
      <c r="C28" s="14"/>
      <c r="D28" s="14"/>
      <c r="E28" s="23"/>
      <c r="G28" s="130"/>
      <c r="I28" s="130"/>
      <c r="J28" s="130"/>
    </row>
    <row r="29" spans="2:10" s="13" customFormat="1" ht="15" customHeight="1">
      <c r="B29" s="22" t="str">
        <f>+'REK ELEKTROINŠTALACIJE'!B3</f>
        <v>XII.</v>
      </c>
      <c r="C29" s="14" t="s">
        <v>1451</v>
      </c>
      <c r="D29" s="14"/>
      <c r="E29" s="23">
        <f>+'REK ELEKTROINŠTALACIJE'!E23</f>
        <v>0</v>
      </c>
      <c r="G29" s="130"/>
      <c r="I29" s="130"/>
      <c r="J29" s="130"/>
    </row>
    <row r="30" spans="2:10" s="13" customFormat="1" ht="15" customHeight="1">
      <c r="B30" s="22"/>
      <c r="C30" s="14"/>
      <c r="D30" s="14"/>
      <c r="E30" s="23"/>
      <c r="G30" s="130"/>
      <c r="I30" s="130"/>
      <c r="J30" s="130"/>
    </row>
    <row r="31" spans="2:10" s="13" customFormat="1" ht="15" customHeight="1">
      <c r="B31" s="22" t="str">
        <f>+MONITORING!B1</f>
        <v>XIII.</v>
      </c>
      <c r="C31" s="14" t="str">
        <f ca="1">+MONITORING!C1</f>
        <v>MONITORING</v>
      </c>
      <c r="D31" s="14"/>
      <c r="E31" s="23">
        <f>+MONITORING!H10</f>
        <v>0</v>
      </c>
      <c r="G31" s="130"/>
      <c r="I31" s="130"/>
      <c r="J31" s="130"/>
    </row>
    <row r="32" spans="2:10" s="13" customFormat="1" ht="15" customHeight="1">
      <c r="B32" s="22"/>
      <c r="C32" s="14"/>
      <c r="D32" s="14"/>
      <c r="E32" s="23"/>
      <c r="G32" s="130"/>
      <c r="J32" s="130"/>
    </row>
    <row r="33" spans="2:10" s="13" customFormat="1" ht="15" customHeight="1">
      <c r="B33" s="22" t="str">
        <f>+'KRAJINSKA ARHITEKTURA'!B1</f>
        <v>XIV.</v>
      </c>
      <c r="C33" s="14" t="str">
        <f ca="1">+'KRAJINSKA ARHITEKTURA'!C1</f>
        <v>KRAJINSKA ARHITEKTURA</v>
      </c>
      <c r="D33" s="14"/>
      <c r="E33" s="23">
        <f>+'KRAJINSKA ARHITEKTURA'!H12</f>
        <v>0</v>
      </c>
      <c r="G33" s="130"/>
      <c r="I33" s="130"/>
      <c r="J33" s="130"/>
    </row>
    <row r="34" spans="2:10" s="13" customFormat="1" ht="15" customHeight="1">
      <c r="B34" s="22"/>
      <c r="C34" s="14"/>
      <c r="D34" s="14"/>
      <c r="E34" s="23"/>
      <c r="G34" s="130"/>
      <c r="I34" s="130"/>
      <c r="J34" s="130"/>
    </row>
    <row r="35" spans="2:10" s="13" customFormat="1" ht="15" customHeight="1">
      <c r="B35" s="22" t="str">
        <f>+'OSTALA DELA IN STORITVE'!B1</f>
        <v>XV.</v>
      </c>
      <c r="C35" s="14" t="str">
        <f ca="1">+'OSTALA DELA IN STORITVE'!C1</f>
        <v>OSTALA DELA IN STORITVE</v>
      </c>
      <c r="D35" s="14"/>
      <c r="E35" s="23">
        <f>+'OSTALA DELA IN STORITVE'!H10</f>
        <v>77000</v>
      </c>
      <c r="G35" s="130"/>
      <c r="I35" s="130"/>
      <c r="J35" s="130"/>
    </row>
    <row r="36" spans="2:10" s="13" customFormat="1" ht="15" customHeight="1">
      <c r="B36" s="24"/>
      <c r="C36" s="25"/>
      <c r="D36" s="25"/>
      <c r="E36" s="26"/>
      <c r="G36" s="130"/>
    </row>
    <row r="37" spans="2:10" s="14" customFormat="1" ht="15" customHeight="1" thickBot="1">
      <c r="B37" s="27"/>
      <c r="C37" s="28" t="s">
        <v>10</v>
      </c>
      <c r="D37" s="28"/>
      <c r="E37" s="29">
        <f>SUM(E7:E35)</f>
        <v>77000</v>
      </c>
    </row>
    <row r="38" spans="2:10" s="13" customFormat="1" ht="15" customHeight="1" thickTop="1">
      <c r="B38" s="30"/>
      <c r="E38" s="31"/>
    </row>
    <row r="39" spans="2:10" s="13" customFormat="1" ht="28.5">
      <c r="B39" s="138" t="s">
        <v>1256</v>
      </c>
      <c r="C39" s="137" t="s">
        <v>1450</v>
      </c>
      <c r="D39" s="32">
        <v>0.1</v>
      </c>
      <c r="E39" s="31">
        <f>+E37*$D39</f>
        <v>7700</v>
      </c>
    </row>
    <row r="40" spans="2:10" s="13" customFormat="1" ht="15" customHeight="1">
      <c r="B40" s="30"/>
      <c r="E40" s="33"/>
    </row>
    <row r="41" spans="2:10" s="14" customFormat="1" ht="15" customHeight="1" thickBot="1">
      <c r="B41" s="27"/>
      <c r="C41" s="28" t="s">
        <v>22</v>
      </c>
      <c r="D41" s="28"/>
      <c r="E41" s="29">
        <f>SUM(E37:E39)</f>
        <v>84700</v>
      </c>
    </row>
    <row r="42" spans="2:10" ht="15" thickTop="1">
      <c r="B42" s="34"/>
      <c r="E42" s="36"/>
    </row>
    <row r="43" spans="2:10" s="13" customFormat="1" ht="15" customHeight="1">
      <c r="B43" s="30"/>
      <c r="D43" s="32">
        <v>0.22</v>
      </c>
      <c r="E43" s="31">
        <f>+E41*$D43</f>
        <v>18634</v>
      </c>
    </row>
    <row r="44" spans="2:10" s="13" customFormat="1" ht="15" customHeight="1">
      <c r="B44" s="30"/>
      <c r="E44" s="33"/>
    </row>
    <row r="45" spans="2:10" s="14" customFormat="1" ht="15" customHeight="1" thickBot="1">
      <c r="B45" s="27"/>
      <c r="C45" s="28" t="s">
        <v>11</v>
      </c>
      <c r="D45" s="28"/>
      <c r="E45" s="42">
        <f>SUM(E41:E43)</f>
        <v>103334</v>
      </c>
    </row>
    <row r="46" spans="2:10" ht="15" thickTop="1"/>
    <row r="52" spans="3:3" ht="15">
      <c r="C52" s="38"/>
    </row>
    <row r="53" spans="3:3">
      <c r="C53" s="37"/>
    </row>
  </sheetData>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colBreaks count="1" manualBreakCount="1">
    <brk id="5" max="1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339C"/>
  </sheetPr>
  <dimension ref="B1:K109"/>
  <sheetViews>
    <sheetView view="pageBreakPreview" zoomScale="85" zoomScaleNormal="100" zoomScaleSheetLayoutView="85" workbookViewId="0">
      <selection activeCell="D10" sqref="D10"/>
    </sheetView>
  </sheetViews>
  <sheetFormatPr defaultColWidth="9.140625" defaultRowHeight="15.75"/>
  <cols>
    <col min="1" max="1" width="9.140625" style="49" customWidth="1"/>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1248</v>
      </c>
      <c r="C1" s="45" t="str">
        <f ca="1">MID(CELL("filename",A1),FIND("]",CELL("filename",A1))+1,255)</f>
        <v>METEORNA KANALIZACIJA</v>
      </c>
    </row>
    <row r="3" spans="2:10">
      <c r="B3" s="50" t="s">
        <v>13</v>
      </c>
    </row>
    <row r="4" spans="2:10">
      <c r="B4" s="52" t="str">
        <f ca="1">"REKAPITULACIJA "&amp;C1</f>
        <v>REKAPITULACIJA METEORNA KANALIZACIJA</v>
      </c>
      <c r="C4" s="53"/>
      <c r="D4" s="53"/>
      <c r="E4" s="54"/>
      <c r="F4" s="54"/>
      <c r="G4" s="2"/>
      <c r="H4" s="55"/>
      <c r="I4" s="56"/>
    </row>
    <row r="5" spans="2:10">
      <c r="B5" s="57"/>
      <c r="C5" s="58"/>
      <c r="D5" s="59"/>
      <c r="H5" s="60"/>
      <c r="I5" s="61"/>
      <c r="J5" s="62"/>
    </row>
    <row r="6" spans="2:10">
      <c r="B6" s="63" t="s">
        <v>44</v>
      </c>
      <c r="D6" s="64" t="str">
        <f>VLOOKUP(B6,$B$18:$H$9867,2,FALSE)</f>
        <v>PREDDELA</v>
      </c>
      <c r="E6" s="65"/>
      <c r="F6" s="47"/>
      <c r="H6" s="66">
        <f>VLOOKUP($D6&amp;" SKUPAJ:",$G$18:H$9931,2,FALSE)</f>
        <v>0</v>
      </c>
      <c r="I6" s="67"/>
      <c r="J6" s="68"/>
    </row>
    <row r="7" spans="2:10">
      <c r="B7" s="63"/>
      <c r="D7" s="64"/>
      <c r="E7" s="65"/>
      <c r="F7" s="47"/>
      <c r="H7" s="66"/>
      <c r="I7" s="69"/>
      <c r="J7" s="70"/>
    </row>
    <row r="8" spans="2:10">
      <c r="B8" s="63" t="s">
        <v>45</v>
      </c>
      <c r="D8" s="64" t="str">
        <f>VLOOKUP(B8,$B$18:$H$9867,2,FALSE)</f>
        <v>ZEMELJSKA DELA</v>
      </c>
      <c r="E8" s="65"/>
      <c r="F8" s="47"/>
      <c r="H8" s="66">
        <f>VLOOKUP($D8&amp;" SKUPAJ:",$G$18:H$9931,2,FALSE)</f>
        <v>0</v>
      </c>
      <c r="I8" s="71"/>
      <c r="J8" s="72"/>
    </row>
    <row r="9" spans="2:10">
      <c r="B9" s="63"/>
      <c r="D9" s="64"/>
      <c r="E9" s="65"/>
      <c r="F9" s="47"/>
      <c r="H9" s="66"/>
      <c r="I9" s="56"/>
    </row>
    <row r="10" spans="2:10">
      <c r="B10" s="63" t="s">
        <v>42</v>
      </c>
      <c r="D10" s="64" t="str">
        <f>VLOOKUP(B10,$B$18:$H$9867,2,FALSE)</f>
        <v>ODVODNJAVANJE</v>
      </c>
      <c r="E10" s="65"/>
      <c r="F10" s="47"/>
      <c r="H10" s="66">
        <f>VLOOKUP($D10&amp;" SKUPAJ:",$G$18:H$9931,2,FALSE)</f>
        <v>0</v>
      </c>
    </row>
    <row r="11" spans="2:10">
      <c r="B11" s="63"/>
      <c r="D11" s="64"/>
      <c r="E11" s="65"/>
      <c r="F11" s="47"/>
      <c r="H11" s="66"/>
    </row>
    <row r="12" spans="2:10">
      <c r="B12" s="63" t="s">
        <v>46</v>
      </c>
      <c r="D12" s="64" t="str">
        <f>VLOOKUP(B12,$B$18:$H$9867,2,FALSE)</f>
        <v>GRADBENA IN OBRTNIŠKA DELA</v>
      </c>
      <c r="E12" s="65"/>
      <c r="F12" s="47"/>
      <c r="H12" s="66">
        <f>VLOOKUP($D12&amp;" SKUPAJ:",$G$18:H$9931,2,FALSE)</f>
        <v>0</v>
      </c>
    </row>
    <row r="13" spans="2:10">
      <c r="B13" s="63"/>
      <c r="D13" s="64"/>
      <c r="E13" s="65"/>
      <c r="F13" s="47"/>
      <c r="H13" s="66"/>
    </row>
    <row r="14" spans="2:10">
      <c r="B14" s="63" t="s">
        <v>47</v>
      </c>
      <c r="D14" s="64" t="str">
        <f>VLOOKUP(B14,$B$18:$H$9867,2,FALSE)</f>
        <v>TUJE STORITVE</v>
      </c>
      <c r="E14" s="65"/>
      <c r="F14" s="47"/>
      <c r="H14" s="66">
        <f>VLOOKUP($D14&amp;" SKUPAJ:",$G$18:H$9931,2,FALSE)</f>
        <v>0</v>
      </c>
    </row>
    <row r="15" spans="2:10" s="48" customFormat="1" ht="16.5" thickBot="1">
      <c r="B15" s="73"/>
      <c r="C15" s="74"/>
      <c r="D15" s="75"/>
      <c r="E15" s="76"/>
      <c r="F15" s="77"/>
      <c r="G15" s="3"/>
      <c r="H15" s="78"/>
    </row>
    <row r="16" spans="2:10" s="48" customFormat="1" ht="16.5" thickTop="1">
      <c r="B16" s="79"/>
      <c r="C16" s="80"/>
      <c r="D16" s="81"/>
      <c r="E16" s="82"/>
      <c r="F16" s="83"/>
      <c r="G16" s="4" t="str">
        <f ca="1">"SKUPAJ "&amp;C1&amp;" (BREZ DDV):"</f>
        <v>SKUPAJ METEORNA KANALIZACIJA (BREZ DDV):</v>
      </c>
      <c r="H16" s="84">
        <f>SUM(H6:H14)</f>
        <v>0</v>
      </c>
    </row>
    <row r="18" spans="2:11" s="48" customFormat="1" ht="16.5" thickBot="1">
      <c r="B18" s="85" t="s">
        <v>0</v>
      </c>
      <c r="C18" s="86" t="s">
        <v>1</v>
      </c>
      <c r="D18" s="87" t="s">
        <v>2</v>
      </c>
      <c r="E18" s="88" t="s">
        <v>3</v>
      </c>
      <c r="F18" s="88" t="s">
        <v>4</v>
      </c>
      <c r="G18" s="5" t="s">
        <v>5</v>
      </c>
      <c r="H18" s="88" t="s">
        <v>6</v>
      </c>
    </row>
    <row r="20" spans="2:11">
      <c r="B20" s="289"/>
      <c r="C20" s="289"/>
      <c r="D20" s="289"/>
      <c r="E20" s="289"/>
      <c r="F20" s="289"/>
      <c r="G20" s="41"/>
      <c r="H20" s="89"/>
    </row>
    <row r="22" spans="2:11" s="48" customFormat="1">
      <c r="B22" s="90" t="s">
        <v>44</v>
      </c>
      <c r="C22" s="288" t="s">
        <v>57</v>
      </c>
      <c r="D22" s="288"/>
      <c r="E22" s="91"/>
      <c r="F22" s="92"/>
      <c r="G22" s="6"/>
      <c r="H22" s="93"/>
    </row>
    <row r="23" spans="2:11" s="48" customFormat="1">
      <c r="B23" s="94" t="s">
        <v>70</v>
      </c>
      <c r="C23" s="287" t="s">
        <v>71</v>
      </c>
      <c r="D23" s="287"/>
      <c r="E23" s="287"/>
      <c r="F23" s="287"/>
      <c r="G23" s="7"/>
      <c r="H23" s="95"/>
    </row>
    <row r="24" spans="2:11" s="48" customFormat="1" ht="31.5">
      <c r="B24" s="96">
        <f>+COUNT($B$23:B23)+1</f>
        <v>1</v>
      </c>
      <c r="C24" s="97" t="s">
        <v>592</v>
      </c>
      <c r="D24" s="98" t="s">
        <v>593</v>
      </c>
      <c r="E24" s="55" t="s">
        <v>1370</v>
      </c>
      <c r="F24" s="55">
        <v>2.27</v>
      </c>
      <c r="G24" s="9"/>
      <c r="H24" s="95">
        <f>+$F24*G24</f>
        <v>0</v>
      </c>
      <c r="K24" s="46"/>
    </row>
    <row r="25" spans="2:11" s="48" customFormat="1" ht="31.5">
      <c r="B25" s="96">
        <f>+COUNT($B$23:B24)+1</f>
        <v>2</v>
      </c>
      <c r="C25" s="97" t="s">
        <v>594</v>
      </c>
      <c r="D25" s="98" t="s">
        <v>595</v>
      </c>
      <c r="E25" s="55" t="s">
        <v>741</v>
      </c>
      <c r="F25" s="55">
        <v>159</v>
      </c>
      <c r="G25" s="9"/>
      <c r="H25" s="95">
        <f t="shared" ref="H25:H26" si="0">+$F25*G25</f>
        <v>0</v>
      </c>
      <c r="K25" s="46"/>
    </row>
    <row r="26" spans="2:11" s="48" customFormat="1" ht="78.75">
      <c r="B26" s="96">
        <f>+COUNT($B$23:B25)+1</f>
        <v>3</v>
      </c>
      <c r="C26" s="97" t="s">
        <v>596</v>
      </c>
      <c r="D26" s="98" t="s">
        <v>1381</v>
      </c>
      <c r="E26" s="55" t="s">
        <v>1371</v>
      </c>
      <c r="F26" s="55">
        <v>25</v>
      </c>
      <c r="G26" s="9"/>
      <c r="H26" s="95">
        <f t="shared" si="0"/>
        <v>0</v>
      </c>
      <c r="K26" s="46"/>
    </row>
    <row r="27" spans="2:11" s="48" customFormat="1" ht="15.75" customHeight="1">
      <c r="B27" s="99"/>
      <c r="C27" s="100"/>
      <c r="D27" s="101"/>
      <c r="E27" s="102"/>
      <c r="F27" s="103"/>
      <c r="G27" s="40"/>
      <c r="H27" s="104"/>
    </row>
    <row r="28" spans="2:11" s="48" customFormat="1">
      <c r="B28" s="105"/>
      <c r="C28" s="106"/>
      <c r="D28" s="106"/>
      <c r="E28" s="107"/>
      <c r="F28" s="107"/>
      <c r="G28" s="8" t="str">
        <f>C22&amp;" SKUPAJ:"</f>
        <v>PREDDELA SKUPAJ:</v>
      </c>
      <c r="H28" s="108">
        <f>SUM(H$24:H$26)</f>
        <v>0</v>
      </c>
    </row>
    <row r="29" spans="2:11" s="48" customFormat="1">
      <c r="B29" s="99"/>
      <c r="C29" s="100"/>
      <c r="D29" s="101"/>
      <c r="E29" s="102"/>
      <c r="F29" s="103"/>
      <c r="G29" s="40"/>
      <c r="H29" s="104"/>
    </row>
    <row r="30" spans="2:11" s="48" customFormat="1">
      <c r="B30" s="90" t="s">
        <v>45</v>
      </c>
      <c r="C30" s="288" t="s">
        <v>59</v>
      </c>
      <c r="D30" s="288"/>
      <c r="E30" s="91"/>
      <c r="F30" s="92"/>
      <c r="G30" s="6"/>
      <c r="H30" s="93"/>
    </row>
    <row r="31" spans="2:11" s="48" customFormat="1">
      <c r="B31" s="94" t="s">
        <v>88</v>
      </c>
      <c r="C31" s="287" t="s">
        <v>89</v>
      </c>
      <c r="D31" s="287"/>
      <c r="E31" s="287"/>
      <c r="F31" s="287"/>
      <c r="G31" s="7"/>
      <c r="H31" s="95"/>
    </row>
    <row r="32" spans="2:11" s="48" customFormat="1" ht="31.5">
      <c r="B32" s="96">
        <f>+COUNT($B$31:B31)+1</f>
        <v>1</v>
      </c>
      <c r="C32" s="97" t="s">
        <v>90</v>
      </c>
      <c r="D32" s="98" t="s">
        <v>265</v>
      </c>
      <c r="E32" s="55" t="s">
        <v>714</v>
      </c>
      <c r="F32" s="55">
        <v>91</v>
      </c>
      <c r="G32" s="9"/>
      <c r="H32" s="95">
        <f t="shared" ref="H32:H41" si="1">+$F32*G32</f>
        <v>0</v>
      </c>
    </row>
    <row r="33" spans="2:10" s="48" customFormat="1" ht="78.75">
      <c r="B33" s="96">
        <f>+COUNT($B$31:B32)+1</f>
        <v>2</v>
      </c>
      <c r="C33" s="97" t="s">
        <v>597</v>
      </c>
      <c r="D33" s="98" t="s">
        <v>598</v>
      </c>
      <c r="E33" s="55" t="s">
        <v>714</v>
      </c>
      <c r="F33" s="55">
        <v>21</v>
      </c>
      <c r="G33" s="9"/>
      <c r="H33" s="95">
        <f t="shared" si="1"/>
        <v>0</v>
      </c>
    </row>
    <row r="34" spans="2:10" s="48" customFormat="1" ht="63">
      <c r="B34" s="96">
        <f>+COUNT($B$31:B33)+1</f>
        <v>3</v>
      </c>
      <c r="C34" s="97" t="s">
        <v>599</v>
      </c>
      <c r="D34" s="98" t="s">
        <v>600</v>
      </c>
      <c r="E34" s="55" t="s">
        <v>714</v>
      </c>
      <c r="F34" s="55">
        <v>3461</v>
      </c>
      <c r="G34" s="9"/>
      <c r="H34" s="95">
        <f t="shared" si="1"/>
        <v>0</v>
      </c>
    </row>
    <row r="35" spans="2:10" s="48" customFormat="1" ht="63">
      <c r="B35" s="96">
        <f>+COUNT($B$31:B34)+1</f>
        <v>4</v>
      </c>
      <c r="C35" s="97" t="s">
        <v>601</v>
      </c>
      <c r="D35" s="98" t="s">
        <v>602</v>
      </c>
      <c r="E35" s="55" t="s">
        <v>714</v>
      </c>
      <c r="F35" s="55">
        <v>309</v>
      </c>
      <c r="G35" s="9"/>
      <c r="H35" s="95">
        <f t="shared" si="1"/>
        <v>0</v>
      </c>
    </row>
    <row r="36" spans="2:10" s="48" customFormat="1" ht="47.25">
      <c r="B36" s="96">
        <f>+COUNT($B$31:B35)+1</f>
        <v>5</v>
      </c>
      <c r="C36" s="97" t="s">
        <v>603</v>
      </c>
      <c r="D36" s="98" t="s">
        <v>604</v>
      </c>
      <c r="E36" s="55" t="s">
        <v>714</v>
      </c>
      <c r="F36" s="55">
        <v>501</v>
      </c>
      <c r="G36" s="9"/>
      <c r="H36" s="95">
        <f t="shared" si="1"/>
        <v>0</v>
      </c>
    </row>
    <row r="37" spans="2:10" s="48" customFormat="1" ht="47.25">
      <c r="B37" s="96">
        <f>+COUNT($B$31:B36)+1</f>
        <v>6</v>
      </c>
      <c r="C37" s="97" t="s">
        <v>605</v>
      </c>
      <c r="D37" s="98" t="s">
        <v>606</v>
      </c>
      <c r="E37" s="55" t="s">
        <v>714</v>
      </c>
      <c r="F37" s="55">
        <v>481</v>
      </c>
      <c r="G37" s="9"/>
      <c r="H37" s="95">
        <f t="shared" si="1"/>
        <v>0</v>
      </c>
    </row>
    <row r="38" spans="2:10" s="48" customFormat="1" ht="63">
      <c r="B38" s="96">
        <f>+COUNT($B$31:B37)+1</f>
        <v>7</v>
      </c>
      <c r="C38" s="97" t="s">
        <v>607</v>
      </c>
      <c r="D38" s="98" t="s">
        <v>608</v>
      </c>
      <c r="E38" s="55" t="s">
        <v>714</v>
      </c>
      <c r="F38" s="55">
        <v>1978</v>
      </c>
      <c r="G38" s="9"/>
      <c r="H38" s="95">
        <f t="shared" si="1"/>
        <v>0</v>
      </c>
    </row>
    <row r="39" spans="2:10" s="48" customFormat="1" ht="47.25">
      <c r="B39" s="96">
        <f>+COUNT($B$31:B38)+1</f>
        <v>8</v>
      </c>
      <c r="C39" s="97" t="s">
        <v>609</v>
      </c>
      <c r="D39" s="98" t="s">
        <v>610</v>
      </c>
      <c r="E39" s="55" t="s">
        <v>714</v>
      </c>
      <c r="F39" s="55">
        <v>699</v>
      </c>
      <c r="G39" s="9"/>
      <c r="H39" s="95">
        <f t="shared" ref="H39" si="2">+$F39*G39</f>
        <v>0</v>
      </c>
    </row>
    <row r="40" spans="2:10" s="48" customFormat="1" ht="78.75">
      <c r="B40" s="96">
        <f>+COUNT($B$31:B39)+1</f>
        <v>9</v>
      </c>
      <c r="C40" s="97" t="s">
        <v>611</v>
      </c>
      <c r="D40" s="98" t="s">
        <v>612</v>
      </c>
      <c r="E40" s="55" t="s">
        <v>714</v>
      </c>
      <c r="F40" s="55">
        <v>59</v>
      </c>
      <c r="G40" s="9"/>
      <c r="H40" s="95">
        <f t="shared" si="1"/>
        <v>0</v>
      </c>
    </row>
    <row r="41" spans="2:10" s="48" customFormat="1" ht="47.25">
      <c r="B41" s="96">
        <f>+COUNT($B$31:B40)+1</f>
        <v>10</v>
      </c>
      <c r="C41" s="97" t="s">
        <v>613</v>
      </c>
      <c r="D41" s="98" t="s">
        <v>614</v>
      </c>
      <c r="E41" s="55" t="s">
        <v>714</v>
      </c>
      <c r="F41" s="55">
        <v>15</v>
      </c>
      <c r="G41" s="9"/>
      <c r="H41" s="95">
        <f t="shared" si="1"/>
        <v>0</v>
      </c>
    </row>
    <row r="42" spans="2:10" s="48" customFormat="1" ht="31.5">
      <c r="B42" s="96">
        <f>+COUNT($B$31:B41)+1</f>
        <v>11</v>
      </c>
      <c r="C42" s="97" t="s">
        <v>615</v>
      </c>
      <c r="D42" s="98" t="s">
        <v>616</v>
      </c>
      <c r="E42" s="55" t="s">
        <v>714</v>
      </c>
      <c r="F42" s="55">
        <v>984.5</v>
      </c>
      <c r="G42" s="9"/>
      <c r="H42" s="95">
        <f t="shared" ref="H42:H45" si="3">+$F42*G42</f>
        <v>0</v>
      </c>
    </row>
    <row r="43" spans="2:10" s="48" customFormat="1">
      <c r="B43" s="96">
        <f>+COUNT($B$31:B42)+1</f>
        <v>12</v>
      </c>
      <c r="C43" s="97" t="s">
        <v>617</v>
      </c>
      <c r="D43" s="98" t="s">
        <v>618</v>
      </c>
      <c r="E43" s="55" t="s">
        <v>714</v>
      </c>
      <c r="F43" s="55">
        <v>7219</v>
      </c>
      <c r="G43" s="9"/>
      <c r="H43" s="95">
        <f t="shared" si="3"/>
        <v>0</v>
      </c>
    </row>
    <row r="44" spans="2:10" s="48" customFormat="1" ht="31.5">
      <c r="B44" s="96">
        <f>+COUNT($B$31:B43)+1</f>
        <v>13</v>
      </c>
      <c r="C44" s="97" t="s">
        <v>619</v>
      </c>
      <c r="D44" s="98" t="s">
        <v>620</v>
      </c>
      <c r="E44" s="55" t="s">
        <v>719</v>
      </c>
      <c r="F44" s="55">
        <v>600</v>
      </c>
      <c r="G44" s="9"/>
      <c r="H44" s="95">
        <f t="shared" si="3"/>
        <v>0</v>
      </c>
    </row>
    <row r="45" spans="2:10" s="48" customFormat="1" ht="47.25">
      <c r="B45" s="96">
        <f>+COUNT($B$31:B44)+1</f>
        <v>14</v>
      </c>
      <c r="C45" s="97" t="s">
        <v>621</v>
      </c>
      <c r="D45" s="98" t="s">
        <v>622</v>
      </c>
      <c r="E45" s="55" t="s">
        <v>714</v>
      </c>
      <c r="F45" s="55">
        <v>305</v>
      </c>
      <c r="G45" s="9"/>
      <c r="H45" s="95">
        <f t="shared" si="3"/>
        <v>0</v>
      </c>
    </row>
    <row r="46" spans="2:10" s="48" customFormat="1" ht="15.75" customHeight="1">
      <c r="B46" s="99"/>
      <c r="C46" s="100"/>
      <c r="D46" s="101"/>
      <c r="E46" s="102"/>
      <c r="F46" s="103"/>
      <c r="G46" s="40"/>
      <c r="H46" s="104"/>
    </row>
    <row r="47" spans="2:10" s="48" customFormat="1" ht="16.5" thickBot="1">
      <c r="B47" s="105"/>
      <c r="C47" s="106"/>
      <c r="D47" s="106"/>
      <c r="E47" s="107"/>
      <c r="F47" s="107"/>
      <c r="G47" s="8" t="str">
        <f>C30&amp;" SKUPAJ:"</f>
        <v>ZEMELJSKA DELA SKUPAJ:</v>
      </c>
      <c r="H47" s="108">
        <f>SUM(H$32:H$45)</f>
        <v>0</v>
      </c>
    </row>
    <row r="48" spans="2:10" s="48" customFormat="1">
      <c r="B48" s="109"/>
      <c r="C48" s="100"/>
      <c r="D48" s="110"/>
      <c r="E48" s="111"/>
      <c r="F48" s="103"/>
      <c r="G48" s="40"/>
      <c r="H48" s="104"/>
      <c r="J48" s="49"/>
    </row>
    <row r="49" spans="2:10" s="48" customFormat="1">
      <c r="B49" s="90" t="s">
        <v>42</v>
      </c>
      <c r="C49" s="288" t="s">
        <v>7</v>
      </c>
      <c r="D49" s="288"/>
      <c r="E49" s="91"/>
      <c r="F49" s="92"/>
      <c r="G49" s="6"/>
      <c r="H49" s="93"/>
      <c r="J49" s="49"/>
    </row>
    <row r="50" spans="2:10" s="48" customFormat="1">
      <c r="B50" s="94"/>
      <c r="C50" s="287"/>
      <c r="D50" s="287"/>
      <c r="E50" s="287"/>
      <c r="F50" s="287"/>
      <c r="G50" s="7"/>
      <c r="H50" s="95"/>
    </row>
    <row r="51" spans="2:10" s="48" customFormat="1" ht="78.75">
      <c r="B51" s="96">
        <f>+COUNT($B$50:B50)+1</f>
        <v>1</v>
      </c>
      <c r="C51" s="97" t="s">
        <v>623</v>
      </c>
      <c r="D51" s="98" t="s">
        <v>624</v>
      </c>
      <c r="E51" s="55" t="s">
        <v>1371</v>
      </c>
      <c r="F51" s="55">
        <v>42</v>
      </c>
      <c r="G51" s="9"/>
      <c r="H51" s="95">
        <f t="shared" ref="H51:H89" si="4">+$F51*G51</f>
        <v>0</v>
      </c>
      <c r="J51" s="49"/>
    </row>
    <row r="52" spans="2:10" s="48" customFormat="1" ht="78.75">
      <c r="B52" s="96">
        <f>+COUNT($B$50:B51)+1</f>
        <v>2</v>
      </c>
      <c r="C52" s="97" t="s">
        <v>625</v>
      </c>
      <c r="D52" s="98" t="s">
        <v>626</v>
      </c>
      <c r="E52" s="55" t="s">
        <v>1371</v>
      </c>
      <c r="F52" s="55">
        <v>60</v>
      </c>
      <c r="G52" s="9"/>
      <c r="H52" s="95">
        <f t="shared" ref="H52:H69" si="5">+$F52*G52</f>
        <v>0</v>
      </c>
      <c r="J52" s="49"/>
    </row>
    <row r="53" spans="2:10" s="48" customFormat="1" ht="78.75">
      <c r="B53" s="96">
        <f>+COUNT($B$50:B52)+1</f>
        <v>3</v>
      </c>
      <c r="C53" s="97" t="s">
        <v>627</v>
      </c>
      <c r="D53" s="98" t="s">
        <v>628</v>
      </c>
      <c r="E53" s="55" t="s">
        <v>1371</v>
      </c>
      <c r="F53" s="55">
        <v>131</v>
      </c>
      <c r="G53" s="9"/>
      <c r="H53" s="95">
        <f t="shared" si="5"/>
        <v>0</v>
      </c>
      <c r="J53" s="49"/>
    </row>
    <row r="54" spans="2:10" s="48" customFormat="1" ht="78.75">
      <c r="B54" s="96">
        <f>+COUNT($B$50:B53)+1</f>
        <v>4</v>
      </c>
      <c r="C54" s="97" t="s">
        <v>629</v>
      </c>
      <c r="D54" s="98" t="s">
        <v>630</v>
      </c>
      <c r="E54" s="55" t="s">
        <v>1371</v>
      </c>
      <c r="F54" s="55">
        <v>265</v>
      </c>
      <c r="G54" s="9"/>
      <c r="H54" s="95">
        <f t="shared" si="5"/>
        <v>0</v>
      </c>
      <c r="J54" s="49"/>
    </row>
    <row r="55" spans="2:10" s="48" customFormat="1" ht="78.75">
      <c r="B55" s="96">
        <f>+COUNT($B$50:B54)+1</f>
        <v>5</v>
      </c>
      <c r="C55" s="97" t="s">
        <v>631</v>
      </c>
      <c r="D55" s="98" t="s">
        <v>632</v>
      </c>
      <c r="E55" s="55" t="s">
        <v>1371</v>
      </c>
      <c r="F55" s="55">
        <v>43</v>
      </c>
      <c r="G55" s="9"/>
      <c r="H55" s="95">
        <f t="shared" si="5"/>
        <v>0</v>
      </c>
      <c r="J55" s="49"/>
    </row>
    <row r="56" spans="2:10" s="48" customFormat="1" ht="78.75">
      <c r="B56" s="96">
        <f>+COUNT($B$50:B55)+1</f>
        <v>6</v>
      </c>
      <c r="C56" s="97" t="s">
        <v>633</v>
      </c>
      <c r="D56" s="98" t="s">
        <v>634</v>
      </c>
      <c r="E56" s="55" t="s">
        <v>1371</v>
      </c>
      <c r="F56" s="55">
        <v>26</v>
      </c>
      <c r="G56" s="9"/>
      <c r="H56" s="95">
        <f t="shared" si="5"/>
        <v>0</v>
      </c>
      <c r="J56" s="49"/>
    </row>
    <row r="57" spans="2:10" s="48" customFormat="1" ht="78.75">
      <c r="B57" s="96">
        <f>+COUNT($B$50:B56)+1</f>
        <v>7</v>
      </c>
      <c r="C57" s="97" t="s">
        <v>635</v>
      </c>
      <c r="D57" s="98" t="s">
        <v>636</v>
      </c>
      <c r="E57" s="55" t="s">
        <v>1371</v>
      </c>
      <c r="F57" s="55">
        <v>365.5</v>
      </c>
      <c r="G57" s="9"/>
      <c r="H57" s="95">
        <f t="shared" si="5"/>
        <v>0</v>
      </c>
      <c r="J57" s="49"/>
    </row>
    <row r="58" spans="2:10" s="48" customFormat="1" ht="78.75">
      <c r="B58" s="96">
        <f>+COUNT($B$50:B57)+1</f>
        <v>8</v>
      </c>
      <c r="C58" s="97" t="s">
        <v>637</v>
      </c>
      <c r="D58" s="98" t="s">
        <v>638</v>
      </c>
      <c r="E58" s="55" t="s">
        <v>1371</v>
      </c>
      <c r="F58" s="55">
        <v>87.5</v>
      </c>
      <c r="G58" s="9"/>
      <c r="H58" s="95">
        <f t="shared" si="5"/>
        <v>0</v>
      </c>
      <c r="J58" s="49"/>
    </row>
    <row r="59" spans="2:10" s="48" customFormat="1" ht="78.75">
      <c r="B59" s="96">
        <f>+COUNT($B$50:B58)+1</f>
        <v>9</v>
      </c>
      <c r="C59" s="97" t="s">
        <v>639</v>
      </c>
      <c r="D59" s="98" t="s">
        <v>640</v>
      </c>
      <c r="E59" s="55" t="s">
        <v>1371</v>
      </c>
      <c r="F59" s="55">
        <v>122</v>
      </c>
      <c r="G59" s="9"/>
      <c r="H59" s="95">
        <f t="shared" si="5"/>
        <v>0</v>
      </c>
      <c r="J59" s="49"/>
    </row>
    <row r="60" spans="2:10" s="48" customFormat="1" ht="78.75">
      <c r="B60" s="96">
        <f>+COUNT($B$50:B59)+1</f>
        <v>10</v>
      </c>
      <c r="C60" s="97" t="s">
        <v>641</v>
      </c>
      <c r="D60" s="98" t="s">
        <v>642</v>
      </c>
      <c r="E60" s="55" t="s">
        <v>1371</v>
      </c>
      <c r="F60" s="55">
        <v>222</v>
      </c>
      <c r="G60" s="9"/>
      <c r="H60" s="95">
        <f t="shared" si="5"/>
        <v>0</v>
      </c>
      <c r="J60" s="49"/>
    </row>
    <row r="61" spans="2:10" s="48" customFormat="1" ht="78.75">
      <c r="B61" s="96">
        <f>+COUNT($B$50:B60)+1</f>
        <v>11</v>
      </c>
      <c r="C61" s="97" t="s">
        <v>643</v>
      </c>
      <c r="D61" s="98" t="s">
        <v>644</v>
      </c>
      <c r="E61" s="55" t="s">
        <v>1371</v>
      </c>
      <c r="F61" s="55">
        <v>202</v>
      </c>
      <c r="G61" s="9"/>
      <c r="H61" s="95">
        <f t="shared" si="5"/>
        <v>0</v>
      </c>
      <c r="J61" s="49"/>
    </row>
    <row r="62" spans="2:10" s="48" customFormat="1" ht="78.75">
      <c r="B62" s="96">
        <f>+COUNT($B$50:B61)+1</f>
        <v>12</v>
      </c>
      <c r="C62" s="97" t="s">
        <v>645</v>
      </c>
      <c r="D62" s="98" t="s">
        <v>646</v>
      </c>
      <c r="E62" s="55" t="s">
        <v>1371</v>
      </c>
      <c r="F62" s="55">
        <v>172</v>
      </c>
      <c r="G62" s="9"/>
      <c r="H62" s="95">
        <f t="shared" si="5"/>
        <v>0</v>
      </c>
      <c r="J62" s="49"/>
    </row>
    <row r="63" spans="2:10" s="48" customFormat="1" ht="94.5">
      <c r="B63" s="96">
        <f>+COUNT($B$50:B62)+1</f>
        <v>13</v>
      </c>
      <c r="C63" s="97" t="s">
        <v>647</v>
      </c>
      <c r="D63" s="98" t="s">
        <v>648</v>
      </c>
      <c r="E63" s="55" t="s">
        <v>1371</v>
      </c>
      <c r="F63" s="55">
        <v>545</v>
      </c>
      <c r="G63" s="9"/>
      <c r="H63" s="95">
        <f t="shared" si="5"/>
        <v>0</v>
      </c>
      <c r="J63" s="49"/>
    </row>
    <row r="64" spans="2:10" s="48" customFormat="1" ht="78.75">
      <c r="B64" s="96">
        <f>+COUNT($B$50:B63)+1</f>
        <v>14</v>
      </c>
      <c r="C64" s="97" t="s">
        <v>649</v>
      </c>
      <c r="D64" s="98" t="s">
        <v>1422</v>
      </c>
      <c r="E64" s="55" t="s">
        <v>1371</v>
      </c>
      <c r="F64" s="55">
        <v>50</v>
      </c>
      <c r="G64" s="9"/>
      <c r="H64" s="95">
        <f t="shared" si="5"/>
        <v>0</v>
      </c>
      <c r="J64" s="49"/>
    </row>
    <row r="65" spans="2:10" s="48" customFormat="1" ht="63">
      <c r="B65" s="96">
        <f>+COUNT($B$50:B64)+1</f>
        <v>15</v>
      </c>
      <c r="C65" s="97" t="s">
        <v>650</v>
      </c>
      <c r="D65" s="98" t="s">
        <v>651</v>
      </c>
      <c r="E65" s="55" t="s">
        <v>741</v>
      </c>
      <c r="F65" s="55">
        <v>2</v>
      </c>
      <c r="G65" s="9"/>
      <c r="H65" s="95">
        <f t="shared" si="5"/>
        <v>0</v>
      </c>
      <c r="J65" s="49"/>
    </row>
    <row r="66" spans="2:10" s="48" customFormat="1" ht="63">
      <c r="B66" s="96">
        <f>+COUNT($B$50:B65)+1</f>
        <v>16</v>
      </c>
      <c r="C66" s="97" t="s">
        <v>652</v>
      </c>
      <c r="D66" s="98" t="s">
        <v>653</v>
      </c>
      <c r="E66" s="55" t="s">
        <v>741</v>
      </c>
      <c r="F66" s="55">
        <v>3</v>
      </c>
      <c r="G66" s="9"/>
      <c r="H66" s="95">
        <f t="shared" si="5"/>
        <v>0</v>
      </c>
      <c r="J66" s="49"/>
    </row>
    <row r="67" spans="2:10" s="48" customFormat="1" ht="78.75">
      <c r="B67" s="96">
        <f>+COUNT($B$50:B66)+1</f>
        <v>17</v>
      </c>
      <c r="C67" s="97" t="s">
        <v>654</v>
      </c>
      <c r="D67" s="98" t="s">
        <v>655</v>
      </c>
      <c r="E67" s="55" t="s">
        <v>741</v>
      </c>
      <c r="F67" s="55">
        <v>19</v>
      </c>
      <c r="G67" s="9"/>
      <c r="H67" s="95">
        <f t="shared" si="5"/>
        <v>0</v>
      </c>
      <c r="J67" s="49"/>
    </row>
    <row r="68" spans="2:10" s="48" customFormat="1" ht="78.75">
      <c r="B68" s="96">
        <f>+COUNT($B$50:B67)+1</f>
        <v>18</v>
      </c>
      <c r="C68" s="97" t="s">
        <v>656</v>
      </c>
      <c r="D68" s="98" t="s">
        <v>657</v>
      </c>
      <c r="E68" s="55" t="s">
        <v>741</v>
      </c>
      <c r="F68" s="55">
        <v>28</v>
      </c>
      <c r="G68" s="9"/>
      <c r="H68" s="95">
        <f t="shared" si="5"/>
        <v>0</v>
      </c>
      <c r="J68" s="49"/>
    </row>
    <row r="69" spans="2:10" s="48" customFormat="1" ht="47.25">
      <c r="B69" s="96">
        <f>+COUNT($B$50:B68)+1</f>
        <v>19</v>
      </c>
      <c r="C69" s="97" t="s">
        <v>658</v>
      </c>
      <c r="D69" s="98" t="s">
        <v>659</v>
      </c>
      <c r="E69" s="55" t="s">
        <v>741</v>
      </c>
      <c r="F69" s="55">
        <v>98</v>
      </c>
      <c r="G69" s="9"/>
      <c r="H69" s="95">
        <f t="shared" si="5"/>
        <v>0</v>
      </c>
      <c r="J69" s="49"/>
    </row>
    <row r="70" spans="2:10" s="48" customFormat="1" ht="47.25">
      <c r="B70" s="96">
        <f>+COUNT($B$50:B69)+1</f>
        <v>20</v>
      </c>
      <c r="C70" s="97" t="s">
        <v>660</v>
      </c>
      <c r="D70" s="98" t="s">
        <v>661</v>
      </c>
      <c r="E70" s="55" t="s">
        <v>741</v>
      </c>
      <c r="F70" s="55">
        <v>78</v>
      </c>
      <c r="G70" s="9"/>
      <c r="H70" s="95">
        <f t="shared" ref="H70:H75" si="6">+$F70*G70</f>
        <v>0</v>
      </c>
      <c r="J70" s="49"/>
    </row>
    <row r="71" spans="2:10" s="48" customFormat="1" ht="47.25">
      <c r="B71" s="96">
        <f>+COUNT($B$50:B70)+1</f>
        <v>21</v>
      </c>
      <c r="C71" s="97" t="s">
        <v>662</v>
      </c>
      <c r="D71" s="98" t="s">
        <v>663</v>
      </c>
      <c r="E71" s="55" t="s">
        <v>741</v>
      </c>
      <c r="F71" s="55">
        <v>20</v>
      </c>
      <c r="G71" s="9"/>
      <c r="H71" s="95">
        <f t="shared" si="6"/>
        <v>0</v>
      </c>
      <c r="J71" s="49"/>
    </row>
    <row r="72" spans="2:10" s="48" customFormat="1" ht="47.25">
      <c r="B72" s="96">
        <f>+COUNT($B$50:B71)+1</f>
        <v>22</v>
      </c>
      <c r="C72" s="97" t="s">
        <v>664</v>
      </c>
      <c r="D72" s="98" t="s">
        <v>665</v>
      </c>
      <c r="E72" s="55" t="s">
        <v>741</v>
      </c>
      <c r="F72" s="55">
        <v>2</v>
      </c>
      <c r="G72" s="9"/>
      <c r="H72" s="95">
        <f t="shared" si="6"/>
        <v>0</v>
      </c>
      <c r="J72" s="49"/>
    </row>
    <row r="73" spans="2:10" s="48" customFormat="1" ht="63">
      <c r="B73" s="96">
        <f>+COUNT($B$50:B72)+1</f>
        <v>23</v>
      </c>
      <c r="C73" s="97" t="s">
        <v>666</v>
      </c>
      <c r="D73" s="98" t="s">
        <v>667</v>
      </c>
      <c r="E73" s="55" t="s">
        <v>741</v>
      </c>
      <c r="F73" s="55">
        <v>98</v>
      </c>
      <c r="G73" s="9"/>
      <c r="H73" s="95">
        <f t="shared" si="6"/>
        <v>0</v>
      </c>
      <c r="J73" s="49"/>
    </row>
    <row r="74" spans="2:10" s="48" customFormat="1" ht="63">
      <c r="B74" s="96">
        <f>+COUNT($B$50:B73)+1</f>
        <v>24</v>
      </c>
      <c r="C74" s="97" t="s">
        <v>668</v>
      </c>
      <c r="D74" s="98" t="s">
        <v>669</v>
      </c>
      <c r="E74" s="55" t="s">
        <v>741</v>
      </c>
      <c r="F74" s="55">
        <v>14</v>
      </c>
      <c r="G74" s="9"/>
      <c r="H74" s="95">
        <f t="shared" si="6"/>
        <v>0</v>
      </c>
      <c r="J74" s="49"/>
    </row>
    <row r="75" spans="2:10" s="48" customFormat="1" ht="110.25">
      <c r="B75" s="96">
        <f>+COUNT($B$50:B74)+1</f>
        <v>25</v>
      </c>
      <c r="C75" s="97" t="s">
        <v>670</v>
      </c>
      <c r="D75" s="98" t="s">
        <v>671</v>
      </c>
      <c r="E75" s="55" t="s">
        <v>741</v>
      </c>
      <c r="F75" s="55">
        <v>1</v>
      </c>
      <c r="G75" s="9"/>
      <c r="H75" s="95">
        <f t="shared" si="6"/>
        <v>0</v>
      </c>
      <c r="J75" s="49"/>
    </row>
    <row r="76" spans="2:10" s="48" customFormat="1" ht="110.25">
      <c r="B76" s="96">
        <f>+COUNT($B$50:B75)+1</f>
        <v>26</v>
      </c>
      <c r="C76" s="97" t="s">
        <v>672</v>
      </c>
      <c r="D76" s="98" t="s">
        <v>673</v>
      </c>
      <c r="E76" s="55" t="s">
        <v>741</v>
      </c>
      <c r="F76" s="55">
        <v>1</v>
      </c>
      <c r="G76" s="9"/>
      <c r="H76" s="95">
        <f t="shared" ref="H76:H81" si="7">+$F76*G76</f>
        <v>0</v>
      </c>
      <c r="J76" s="49"/>
    </row>
    <row r="77" spans="2:10" s="48" customFormat="1" ht="110.25">
      <c r="B77" s="96">
        <f>+COUNT($B$50:B76)+1</f>
        <v>27</v>
      </c>
      <c r="C77" s="97" t="s">
        <v>674</v>
      </c>
      <c r="D77" s="98" t="s">
        <v>675</v>
      </c>
      <c r="E77" s="55" t="s">
        <v>741</v>
      </c>
      <c r="F77" s="55">
        <v>1</v>
      </c>
      <c r="G77" s="9"/>
      <c r="H77" s="95">
        <f t="shared" si="7"/>
        <v>0</v>
      </c>
      <c r="J77" s="49"/>
    </row>
    <row r="78" spans="2:10" s="48" customFormat="1" ht="94.5">
      <c r="B78" s="96">
        <f>+COUNT($B$50:B77)+1</f>
        <v>28</v>
      </c>
      <c r="C78" s="97" t="s">
        <v>676</v>
      </c>
      <c r="D78" s="98" t="s">
        <v>677</v>
      </c>
      <c r="E78" s="55" t="s">
        <v>741</v>
      </c>
      <c r="F78" s="55">
        <v>2</v>
      </c>
      <c r="G78" s="9"/>
      <c r="H78" s="95">
        <f t="shared" si="7"/>
        <v>0</v>
      </c>
      <c r="J78" s="49"/>
    </row>
    <row r="79" spans="2:10" s="48" customFormat="1" ht="47.25">
      <c r="B79" s="96">
        <f>+COUNT($B$50:B78)+1</f>
        <v>29</v>
      </c>
      <c r="C79" s="97" t="s">
        <v>678</v>
      </c>
      <c r="D79" s="98" t="s">
        <v>679</v>
      </c>
      <c r="E79" s="55" t="s">
        <v>1371</v>
      </c>
      <c r="F79" s="55">
        <v>7.7</v>
      </c>
      <c r="G79" s="9"/>
      <c r="H79" s="95">
        <f t="shared" si="7"/>
        <v>0</v>
      </c>
      <c r="J79" s="49"/>
    </row>
    <row r="80" spans="2:10" s="48" customFormat="1" ht="47.25">
      <c r="B80" s="96">
        <f>+COUNT($B$50:B79)+1</f>
        <v>30</v>
      </c>
      <c r="C80" s="97" t="s">
        <v>680</v>
      </c>
      <c r="D80" s="98" t="s">
        <v>681</v>
      </c>
      <c r="E80" s="55" t="s">
        <v>741</v>
      </c>
      <c r="F80" s="55">
        <v>2</v>
      </c>
      <c r="G80" s="9"/>
      <c r="H80" s="95">
        <f t="shared" si="7"/>
        <v>0</v>
      </c>
      <c r="J80" s="49"/>
    </row>
    <row r="81" spans="2:10" s="48" customFormat="1" ht="47.25">
      <c r="B81" s="96">
        <f>+COUNT($B$50:B80)+1</f>
        <v>31</v>
      </c>
      <c r="C81" s="97" t="s">
        <v>682</v>
      </c>
      <c r="D81" s="98" t="s">
        <v>683</v>
      </c>
      <c r="E81" s="55" t="s">
        <v>741</v>
      </c>
      <c r="F81" s="55">
        <v>2</v>
      </c>
      <c r="G81" s="9"/>
      <c r="H81" s="95">
        <f t="shared" si="7"/>
        <v>0</v>
      </c>
      <c r="J81" s="49"/>
    </row>
    <row r="82" spans="2:10" s="48" customFormat="1" ht="63">
      <c r="B82" s="96">
        <f>+COUNT($B$50:B81)+1</f>
        <v>32</v>
      </c>
      <c r="C82" s="97" t="s">
        <v>684</v>
      </c>
      <c r="D82" s="98" t="s">
        <v>685</v>
      </c>
      <c r="E82" s="55" t="s">
        <v>741</v>
      </c>
      <c r="F82" s="55">
        <v>1</v>
      </c>
      <c r="G82" s="9"/>
      <c r="H82" s="95">
        <f t="shared" ref="H82:H87" si="8">+$F82*G82</f>
        <v>0</v>
      </c>
      <c r="J82" s="49"/>
    </row>
    <row r="83" spans="2:10" s="48" customFormat="1" ht="47.25">
      <c r="B83" s="96">
        <f>+COUNT($B$50:B82)+1</f>
        <v>33</v>
      </c>
      <c r="C83" s="97" t="s">
        <v>686</v>
      </c>
      <c r="D83" s="98" t="s">
        <v>687</v>
      </c>
      <c r="E83" s="55" t="s">
        <v>741</v>
      </c>
      <c r="F83" s="55">
        <v>1</v>
      </c>
      <c r="G83" s="9"/>
      <c r="H83" s="95">
        <f t="shared" si="8"/>
        <v>0</v>
      </c>
      <c r="J83" s="49"/>
    </row>
    <row r="84" spans="2:10" s="48" customFormat="1" ht="63">
      <c r="B84" s="96">
        <f>+COUNT($B$50:B83)+1</f>
        <v>34</v>
      </c>
      <c r="C84" s="97" t="s">
        <v>688</v>
      </c>
      <c r="D84" s="98" t="s">
        <v>689</v>
      </c>
      <c r="E84" s="55" t="s">
        <v>741</v>
      </c>
      <c r="F84" s="55">
        <v>1</v>
      </c>
      <c r="G84" s="9"/>
      <c r="H84" s="95">
        <f t="shared" si="8"/>
        <v>0</v>
      </c>
      <c r="J84" s="49"/>
    </row>
    <row r="85" spans="2:10" s="48" customFormat="1" ht="47.25">
      <c r="B85" s="96">
        <f>+COUNT($B$50:B84)+1</f>
        <v>35</v>
      </c>
      <c r="C85" s="97" t="s">
        <v>264</v>
      </c>
      <c r="D85" s="98" t="s">
        <v>690</v>
      </c>
      <c r="E85" s="55" t="s">
        <v>741</v>
      </c>
      <c r="F85" s="55">
        <v>42</v>
      </c>
      <c r="G85" s="9"/>
      <c r="H85" s="95">
        <f t="shared" si="8"/>
        <v>0</v>
      </c>
      <c r="J85" s="49"/>
    </row>
    <row r="86" spans="2:10" s="48" customFormat="1" ht="63">
      <c r="B86" s="96">
        <f>+COUNT($B$50:B85)+1</f>
        <v>36</v>
      </c>
      <c r="C86" s="97" t="s">
        <v>691</v>
      </c>
      <c r="D86" s="98" t="s">
        <v>692</v>
      </c>
      <c r="E86" s="55" t="s">
        <v>741</v>
      </c>
      <c r="F86" s="55">
        <v>1</v>
      </c>
      <c r="G86" s="9"/>
      <c r="H86" s="95">
        <f t="shared" si="8"/>
        <v>0</v>
      </c>
      <c r="J86" s="49"/>
    </row>
    <row r="87" spans="2:10" s="48" customFormat="1" ht="47.25">
      <c r="B87" s="96">
        <f>+COUNT($B$50:B86)+1</f>
        <v>37</v>
      </c>
      <c r="C87" s="97" t="s">
        <v>693</v>
      </c>
      <c r="D87" s="98" t="s">
        <v>694</v>
      </c>
      <c r="E87" s="55" t="s">
        <v>741</v>
      </c>
      <c r="F87" s="55">
        <v>1</v>
      </c>
      <c r="G87" s="9"/>
      <c r="H87" s="95">
        <f t="shared" si="8"/>
        <v>0</v>
      </c>
      <c r="J87" s="49"/>
    </row>
    <row r="88" spans="2:10" s="48" customFormat="1" ht="63">
      <c r="B88" s="96">
        <f>+COUNT($B$50:B87)+1</f>
        <v>38</v>
      </c>
      <c r="C88" s="97" t="s">
        <v>695</v>
      </c>
      <c r="D88" s="98" t="s">
        <v>696</v>
      </c>
      <c r="E88" s="55" t="s">
        <v>741</v>
      </c>
      <c r="F88" s="55">
        <v>1</v>
      </c>
      <c r="G88" s="9"/>
      <c r="H88" s="95">
        <f t="shared" si="4"/>
        <v>0</v>
      </c>
      <c r="J88" s="49"/>
    </row>
    <row r="89" spans="2:10" s="48" customFormat="1" ht="47.25">
      <c r="B89" s="96">
        <f>+COUNT($B$50:B88)+1</f>
        <v>39</v>
      </c>
      <c r="C89" s="97" t="s">
        <v>139</v>
      </c>
      <c r="D89" s="98" t="s">
        <v>140</v>
      </c>
      <c r="E89" s="55" t="s">
        <v>719</v>
      </c>
      <c r="F89" s="55">
        <v>44</v>
      </c>
      <c r="G89" s="9"/>
      <c r="H89" s="95">
        <f t="shared" si="4"/>
        <v>0</v>
      </c>
      <c r="J89" s="49"/>
    </row>
    <row r="90" spans="2:10" s="48" customFormat="1" ht="15.75" customHeight="1">
      <c r="B90" s="99"/>
      <c r="C90" s="100"/>
      <c r="D90" s="101"/>
      <c r="E90" s="102"/>
      <c r="F90" s="103"/>
      <c r="G90" s="40"/>
      <c r="H90" s="104"/>
    </row>
    <row r="91" spans="2:10" s="48" customFormat="1" ht="16.5" thickBot="1">
      <c r="B91" s="105"/>
      <c r="C91" s="106"/>
      <c r="D91" s="106"/>
      <c r="E91" s="107"/>
      <c r="F91" s="107"/>
      <c r="G91" s="8" t="str">
        <f>C49&amp;" SKUPAJ:"</f>
        <v>ODVODNJAVANJE SKUPAJ:</v>
      </c>
      <c r="H91" s="108">
        <f>SUM(H$50:H$89)</f>
        <v>0</v>
      </c>
    </row>
    <row r="92" spans="2:10" s="48" customFormat="1">
      <c r="B92" s="109"/>
      <c r="C92" s="100"/>
      <c r="D92" s="110"/>
      <c r="E92" s="111"/>
      <c r="F92" s="103"/>
      <c r="G92" s="40"/>
      <c r="H92" s="104"/>
      <c r="J92" s="49"/>
    </row>
    <row r="93" spans="2:10" s="48" customFormat="1">
      <c r="B93" s="90" t="s">
        <v>46</v>
      </c>
      <c r="C93" s="288" t="s">
        <v>58</v>
      </c>
      <c r="D93" s="288"/>
      <c r="E93" s="91"/>
      <c r="F93" s="92"/>
      <c r="G93" s="6"/>
      <c r="H93" s="93"/>
      <c r="J93" s="49"/>
    </row>
    <row r="94" spans="2:10" s="48" customFormat="1">
      <c r="B94" s="94"/>
      <c r="C94" s="287"/>
      <c r="D94" s="287"/>
      <c r="E94" s="287"/>
      <c r="F94" s="287"/>
      <c r="G94" s="7"/>
      <c r="H94" s="95"/>
    </row>
    <row r="95" spans="2:10" s="48" customFormat="1" ht="31.5">
      <c r="B95" s="96">
        <f>+COUNT($B94:B$94)+1</f>
        <v>1</v>
      </c>
      <c r="C95" s="97" t="s">
        <v>697</v>
      </c>
      <c r="D95" s="98" t="s">
        <v>698</v>
      </c>
      <c r="E95" s="55" t="s">
        <v>719</v>
      </c>
      <c r="F95" s="55">
        <v>5.2</v>
      </c>
      <c r="G95" s="9"/>
      <c r="H95" s="95">
        <f t="shared" ref="H95" si="9">+$F95*G95</f>
        <v>0</v>
      </c>
      <c r="J95" s="49"/>
    </row>
    <row r="96" spans="2:10" s="48" customFormat="1" ht="31.5">
      <c r="B96" s="96">
        <f>+COUNT($B$94:B95)+1</f>
        <v>2</v>
      </c>
      <c r="C96" s="97" t="s">
        <v>699</v>
      </c>
      <c r="D96" s="98" t="s">
        <v>700</v>
      </c>
      <c r="E96" s="55" t="s">
        <v>719</v>
      </c>
      <c r="F96" s="55">
        <v>1</v>
      </c>
      <c r="G96" s="9"/>
      <c r="H96" s="95">
        <f t="shared" ref="H96:H101" si="10">+$F96*G96</f>
        <v>0</v>
      </c>
      <c r="J96" s="49"/>
    </row>
    <row r="97" spans="2:10" s="48" customFormat="1" ht="63">
      <c r="B97" s="96">
        <f>+COUNT($B$94:B96)+1</f>
        <v>3</v>
      </c>
      <c r="C97" s="97" t="s">
        <v>153</v>
      </c>
      <c r="D97" s="98" t="s">
        <v>701</v>
      </c>
      <c r="E97" s="55" t="s">
        <v>1372</v>
      </c>
      <c r="F97" s="55">
        <v>178</v>
      </c>
      <c r="G97" s="9"/>
      <c r="H97" s="95">
        <f t="shared" si="10"/>
        <v>0</v>
      </c>
      <c r="J97" s="49"/>
    </row>
    <row r="98" spans="2:10" s="48" customFormat="1" ht="31.5">
      <c r="B98" s="96">
        <f>+COUNT($B$94:B97)+1</f>
        <v>4</v>
      </c>
      <c r="C98" s="97" t="s">
        <v>154</v>
      </c>
      <c r="D98" s="98" t="s">
        <v>155</v>
      </c>
      <c r="E98" s="55" t="s">
        <v>714</v>
      </c>
      <c r="F98" s="55">
        <v>0.5</v>
      </c>
      <c r="G98" s="9"/>
      <c r="H98" s="95">
        <f t="shared" si="10"/>
        <v>0</v>
      </c>
      <c r="J98" s="49"/>
    </row>
    <row r="99" spans="2:10" s="48" customFormat="1" ht="47.25">
      <c r="B99" s="96">
        <f>+COUNT($B$94:B98)+1</f>
        <v>5</v>
      </c>
      <c r="C99" s="97" t="s">
        <v>702</v>
      </c>
      <c r="D99" s="98" t="s">
        <v>703</v>
      </c>
      <c r="E99" s="55" t="s">
        <v>714</v>
      </c>
      <c r="F99" s="55">
        <v>1</v>
      </c>
      <c r="G99" s="9"/>
      <c r="H99" s="95">
        <f t="shared" si="10"/>
        <v>0</v>
      </c>
      <c r="J99" s="49"/>
    </row>
    <row r="100" spans="2:10" s="48" customFormat="1" ht="47.25">
      <c r="B100" s="96">
        <f>+COUNT($B$94:B99)+1</f>
        <v>6</v>
      </c>
      <c r="C100" s="97" t="s">
        <v>220</v>
      </c>
      <c r="D100" s="98" t="s">
        <v>704</v>
      </c>
      <c r="E100" s="55" t="s">
        <v>714</v>
      </c>
      <c r="F100" s="55">
        <v>1.3</v>
      </c>
      <c r="G100" s="9"/>
      <c r="H100" s="95">
        <f t="shared" si="10"/>
        <v>0</v>
      </c>
      <c r="J100" s="49"/>
    </row>
    <row r="101" spans="2:10" s="48" customFormat="1" ht="78.75">
      <c r="B101" s="96">
        <f>+COUNT($B$94:B100)+1</f>
        <v>7</v>
      </c>
      <c r="C101" s="97" t="s">
        <v>244</v>
      </c>
      <c r="D101" s="98" t="s">
        <v>705</v>
      </c>
      <c r="E101" s="55" t="s">
        <v>1371</v>
      </c>
      <c r="F101" s="55">
        <v>8</v>
      </c>
      <c r="G101" s="9"/>
      <c r="H101" s="95">
        <f t="shared" si="10"/>
        <v>0</v>
      </c>
      <c r="J101" s="49"/>
    </row>
    <row r="102" spans="2:10" s="48" customFormat="1" ht="15.75" customHeight="1">
      <c r="B102" s="99"/>
      <c r="C102" s="100"/>
      <c r="D102" s="101"/>
      <c r="E102" s="102"/>
      <c r="F102" s="103"/>
      <c r="G102" s="40"/>
      <c r="H102" s="104"/>
    </row>
    <row r="103" spans="2:10" s="48" customFormat="1" ht="16.5" thickBot="1">
      <c r="B103" s="105"/>
      <c r="C103" s="106"/>
      <c r="D103" s="106"/>
      <c r="E103" s="107"/>
      <c r="F103" s="107"/>
      <c r="G103" s="8" t="str">
        <f>C93&amp;" SKUPAJ:"</f>
        <v>GRADBENA IN OBRTNIŠKA DELA SKUPAJ:</v>
      </c>
      <c r="H103" s="108">
        <f>SUM(H$95:H$101)</f>
        <v>0</v>
      </c>
    </row>
    <row r="105" spans="2:10" s="48" customFormat="1">
      <c r="B105" s="90" t="s">
        <v>47</v>
      </c>
      <c r="C105" s="288" t="s">
        <v>8</v>
      </c>
      <c r="D105" s="288"/>
      <c r="E105" s="91"/>
      <c r="F105" s="92"/>
      <c r="G105" s="6"/>
      <c r="H105" s="93"/>
      <c r="J105" s="49"/>
    </row>
    <row r="106" spans="2:10" s="48" customFormat="1">
      <c r="B106" s="94" t="s">
        <v>151</v>
      </c>
      <c r="C106" s="287" t="s">
        <v>185</v>
      </c>
      <c r="D106" s="287"/>
      <c r="E106" s="287"/>
      <c r="F106" s="287"/>
      <c r="G106" s="7"/>
      <c r="H106" s="95"/>
    </row>
    <row r="107" spans="2:10" s="48" customFormat="1" ht="47.25">
      <c r="B107" s="96">
        <f>+COUNT($B$106:B106)+1</f>
        <v>1</v>
      </c>
      <c r="C107" s="97" t="s">
        <v>706</v>
      </c>
      <c r="D107" s="127" t="s">
        <v>1423</v>
      </c>
      <c r="E107" s="55" t="s">
        <v>1371</v>
      </c>
      <c r="F107" s="55">
        <v>1737</v>
      </c>
      <c r="G107" s="9"/>
      <c r="H107" s="95">
        <f t="shared" ref="H107" si="11">+$F107*G107</f>
        <v>0</v>
      </c>
      <c r="J107" s="49"/>
    </row>
    <row r="108" spans="2:10" s="48" customFormat="1" ht="15.75" customHeight="1">
      <c r="B108" s="99"/>
      <c r="C108" s="100"/>
      <c r="D108" s="101"/>
      <c r="E108" s="102"/>
      <c r="F108" s="103"/>
      <c r="G108" s="40"/>
      <c r="H108" s="104"/>
    </row>
    <row r="109" spans="2:10" s="48" customFormat="1" ht="16.5" thickBot="1">
      <c r="B109" s="105"/>
      <c r="C109" s="106"/>
      <c r="D109" s="106"/>
      <c r="E109" s="107"/>
      <c r="F109" s="107"/>
      <c r="G109" s="8" t="str">
        <f>C105&amp;" SKUPAJ:"</f>
        <v>TUJE STORITVE SKUPAJ:</v>
      </c>
      <c r="H109" s="108">
        <f>SUM(H$107:H$107)</f>
        <v>0</v>
      </c>
    </row>
  </sheetData>
  <mergeCells count="11">
    <mergeCell ref="C31:F31"/>
    <mergeCell ref="C49:D49"/>
    <mergeCell ref="B20:F20"/>
    <mergeCell ref="C22:D22"/>
    <mergeCell ref="C23:F23"/>
    <mergeCell ref="C30:D30"/>
    <mergeCell ref="C105:D105"/>
    <mergeCell ref="C106:F106"/>
    <mergeCell ref="C94:F94"/>
    <mergeCell ref="C50:F50"/>
    <mergeCell ref="C93:D93"/>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47" min="1" max="7" man="1"/>
    <brk id="92" min="1" max="7"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3:H127"/>
  <sheetViews>
    <sheetView view="pageBreakPreview" zoomScaleNormal="100" zoomScaleSheetLayoutView="100" workbookViewId="0">
      <selection activeCell="C22" sqref="C22"/>
    </sheetView>
  </sheetViews>
  <sheetFormatPr defaultRowHeight="14.25"/>
  <cols>
    <col min="1" max="2" width="9.140625" style="146"/>
    <col min="3" max="3" width="90.5703125" style="146" customWidth="1"/>
    <col min="4" max="4" width="8.7109375" style="146" customWidth="1"/>
    <col min="5" max="5" width="17.85546875" style="147" customWidth="1"/>
    <col min="6" max="258" width="9.140625" style="146"/>
    <col min="259" max="259" width="50.5703125" style="146" customWidth="1"/>
    <col min="260" max="260" width="9.140625" style="146"/>
    <col min="261" max="261" width="13.85546875" style="146" customWidth="1"/>
    <col min="262" max="514" width="9.140625" style="146"/>
    <col min="515" max="515" width="50.5703125" style="146" customWidth="1"/>
    <col min="516" max="516" width="9.140625" style="146"/>
    <col min="517" max="517" width="13.85546875" style="146" customWidth="1"/>
    <col min="518" max="770" width="9.140625" style="146"/>
    <col min="771" max="771" width="50.5703125" style="146" customWidth="1"/>
    <col min="772" max="772" width="9.140625" style="146"/>
    <col min="773" max="773" width="13.85546875" style="146" customWidth="1"/>
    <col min="774" max="1026" width="9.140625" style="146"/>
    <col min="1027" max="1027" width="50.5703125" style="146" customWidth="1"/>
    <col min="1028" max="1028" width="9.140625" style="146"/>
    <col min="1029" max="1029" width="13.85546875" style="146" customWidth="1"/>
    <col min="1030" max="1282" width="9.140625" style="146"/>
    <col min="1283" max="1283" width="50.5703125" style="146" customWidth="1"/>
    <col min="1284" max="1284" width="9.140625" style="146"/>
    <col min="1285" max="1285" width="13.85546875" style="146" customWidth="1"/>
    <col min="1286" max="1538" width="9.140625" style="146"/>
    <col min="1539" max="1539" width="50.5703125" style="146" customWidth="1"/>
    <col min="1540" max="1540" width="9.140625" style="146"/>
    <col min="1541" max="1541" width="13.85546875" style="146" customWidth="1"/>
    <col min="1542" max="1794" width="9.140625" style="146"/>
    <col min="1795" max="1795" width="50.5703125" style="146" customWidth="1"/>
    <col min="1796" max="1796" width="9.140625" style="146"/>
    <col min="1797" max="1797" width="13.85546875" style="146" customWidth="1"/>
    <col min="1798" max="2050" width="9.140625" style="146"/>
    <col min="2051" max="2051" width="50.5703125" style="146" customWidth="1"/>
    <col min="2052" max="2052" width="9.140625" style="146"/>
    <col min="2053" max="2053" width="13.85546875" style="146" customWidth="1"/>
    <col min="2054" max="2306" width="9.140625" style="146"/>
    <col min="2307" max="2307" width="50.5703125" style="146" customWidth="1"/>
    <col min="2308" max="2308" width="9.140625" style="146"/>
    <col min="2309" max="2309" width="13.85546875" style="146" customWidth="1"/>
    <col min="2310" max="2562" width="9.140625" style="146"/>
    <col min="2563" max="2563" width="50.5703125" style="146" customWidth="1"/>
    <col min="2564" max="2564" width="9.140625" style="146"/>
    <col min="2565" max="2565" width="13.85546875" style="146" customWidth="1"/>
    <col min="2566" max="2818" width="9.140625" style="146"/>
    <col min="2819" max="2819" width="50.5703125" style="146" customWidth="1"/>
    <col min="2820" max="2820" width="9.140625" style="146"/>
    <col min="2821" max="2821" width="13.85546875" style="146" customWidth="1"/>
    <col min="2822" max="3074" width="9.140625" style="146"/>
    <col min="3075" max="3075" width="50.5703125" style="146" customWidth="1"/>
    <col min="3076" max="3076" width="9.140625" style="146"/>
    <col min="3077" max="3077" width="13.85546875" style="146" customWidth="1"/>
    <col min="3078" max="3330" width="9.140625" style="146"/>
    <col min="3331" max="3331" width="50.5703125" style="146" customWidth="1"/>
    <col min="3332" max="3332" width="9.140625" style="146"/>
    <col min="3333" max="3333" width="13.85546875" style="146" customWidth="1"/>
    <col min="3334" max="3586" width="9.140625" style="146"/>
    <col min="3587" max="3587" width="50.5703125" style="146" customWidth="1"/>
    <col min="3588" max="3588" width="9.140625" style="146"/>
    <col min="3589" max="3589" width="13.85546875" style="146" customWidth="1"/>
    <col min="3590" max="3842" width="9.140625" style="146"/>
    <col min="3843" max="3843" width="50.5703125" style="146" customWidth="1"/>
    <col min="3844" max="3844" width="9.140625" style="146"/>
    <col min="3845" max="3845" width="13.85546875" style="146" customWidth="1"/>
    <col min="3846" max="4098" width="9.140625" style="146"/>
    <col min="4099" max="4099" width="50.5703125" style="146" customWidth="1"/>
    <col min="4100" max="4100" width="9.140625" style="146"/>
    <col min="4101" max="4101" width="13.85546875" style="146" customWidth="1"/>
    <col min="4102" max="4354" width="9.140625" style="146"/>
    <col min="4355" max="4355" width="50.5703125" style="146" customWidth="1"/>
    <col min="4356" max="4356" width="9.140625" style="146"/>
    <col min="4357" max="4357" width="13.85546875" style="146" customWidth="1"/>
    <col min="4358" max="4610" width="9.140625" style="146"/>
    <col min="4611" max="4611" width="50.5703125" style="146" customWidth="1"/>
    <col min="4612" max="4612" width="9.140625" style="146"/>
    <col min="4613" max="4613" width="13.85546875" style="146" customWidth="1"/>
    <col min="4614" max="4866" width="9.140625" style="146"/>
    <col min="4867" max="4867" width="50.5703125" style="146" customWidth="1"/>
    <col min="4868" max="4868" width="9.140625" style="146"/>
    <col min="4869" max="4869" width="13.85546875" style="146" customWidth="1"/>
    <col min="4870" max="5122" width="9.140625" style="146"/>
    <col min="5123" max="5123" width="50.5703125" style="146" customWidth="1"/>
    <col min="5124" max="5124" width="9.140625" style="146"/>
    <col min="5125" max="5125" width="13.85546875" style="146" customWidth="1"/>
    <col min="5126" max="5378" width="9.140625" style="146"/>
    <col min="5379" max="5379" width="50.5703125" style="146" customWidth="1"/>
    <col min="5380" max="5380" width="9.140625" style="146"/>
    <col min="5381" max="5381" width="13.85546875" style="146" customWidth="1"/>
    <col min="5382" max="5634" width="9.140625" style="146"/>
    <col min="5635" max="5635" width="50.5703125" style="146" customWidth="1"/>
    <col min="5636" max="5636" width="9.140625" style="146"/>
    <col min="5637" max="5637" width="13.85546875" style="146" customWidth="1"/>
    <col min="5638" max="5890" width="9.140625" style="146"/>
    <col min="5891" max="5891" width="50.5703125" style="146" customWidth="1"/>
    <col min="5892" max="5892" width="9.140625" style="146"/>
    <col min="5893" max="5893" width="13.85546875" style="146" customWidth="1"/>
    <col min="5894" max="6146" width="9.140625" style="146"/>
    <col min="6147" max="6147" width="50.5703125" style="146" customWidth="1"/>
    <col min="6148" max="6148" width="9.140625" style="146"/>
    <col min="6149" max="6149" width="13.85546875" style="146" customWidth="1"/>
    <col min="6150" max="6402" width="9.140625" style="146"/>
    <col min="6403" max="6403" width="50.5703125" style="146" customWidth="1"/>
    <col min="6404" max="6404" width="9.140625" style="146"/>
    <col min="6405" max="6405" width="13.85546875" style="146" customWidth="1"/>
    <col min="6406" max="6658" width="9.140625" style="146"/>
    <col min="6659" max="6659" width="50.5703125" style="146" customWidth="1"/>
    <col min="6660" max="6660" width="9.140625" style="146"/>
    <col min="6661" max="6661" width="13.85546875" style="146" customWidth="1"/>
    <col min="6662" max="6914" width="9.140625" style="146"/>
    <col min="6915" max="6915" width="50.5703125" style="146" customWidth="1"/>
    <col min="6916" max="6916" width="9.140625" style="146"/>
    <col min="6917" max="6917" width="13.85546875" style="146" customWidth="1"/>
    <col min="6918" max="7170" width="9.140625" style="146"/>
    <col min="7171" max="7171" width="50.5703125" style="146" customWidth="1"/>
    <col min="7172" max="7172" width="9.140625" style="146"/>
    <col min="7173" max="7173" width="13.85546875" style="146" customWidth="1"/>
    <col min="7174" max="7426" width="9.140625" style="146"/>
    <col min="7427" max="7427" width="50.5703125" style="146" customWidth="1"/>
    <col min="7428" max="7428" width="9.140625" style="146"/>
    <col min="7429" max="7429" width="13.85546875" style="146" customWidth="1"/>
    <col min="7430" max="7682" width="9.140625" style="146"/>
    <col min="7683" max="7683" width="50.5703125" style="146" customWidth="1"/>
    <col min="7684" max="7684" width="9.140625" style="146"/>
    <col min="7685" max="7685" width="13.85546875" style="146" customWidth="1"/>
    <col min="7686" max="7938" width="9.140625" style="146"/>
    <col min="7939" max="7939" width="50.5703125" style="146" customWidth="1"/>
    <col min="7940" max="7940" width="9.140625" style="146"/>
    <col min="7941" max="7941" width="13.85546875" style="146" customWidth="1"/>
    <col min="7942" max="8194" width="9.140625" style="146"/>
    <col min="8195" max="8195" width="50.5703125" style="146" customWidth="1"/>
    <col min="8196" max="8196" width="9.140625" style="146"/>
    <col min="8197" max="8197" width="13.85546875" style="146" customWidth="1"/>
    <col min="8198" max="8450" width="9.140625" style="146"/>
    <col min="8451" max="8451" width="50.5703125" style="146" customWidth="1"/>
    <col min="8452" max="8452" width="9.140625" style="146"/>
    <col min="8453" max="8453" width="13.85546875" style="146" customWidth="1"/>
    <col min="8454" max="8706" width="9.140625" style="146"/>
    <col min="8707" max="8707" width="50.5703125" style="146" customWidth="1"/>
    <col min="8708" max="8708" width="9.140625" style="146"/>
    <col min="8709" max="8709" width="13.85546875" style="146" customWidth="1"/>
    <col min="8710" max="8962" width="9.140625" style="146"/>
    <col min="8963" max="8963" width="50.5703125" style="146" customWidth="1"/>
    <col min="8964" max="8964" width="9.140625" style="146"/>
    <col min="8965" max="8965" width="13.85546875" style="146" customWidth="1"/>
    <col min="8966" max="9218" width="9.140625" style="146"/>
    <col min="9219" max="9219" width="50.5703125" style="146" customWidth="1"/>
    <col min="9220" max="9220" width="9.140625" style="146"/>
    <col min="9221" max="9221" width="13.85546875" style="146" customWidth="1"/>
    <col min="9222" max="9474" width="9.140625" style="146"/>
    <col min="9475" max="9475" width="50.5703125" style="146" customWidth="1"/>
    <col min="9476" max="9476" width="9.140625" style="146"/>
    <col min="9477" max="9477" width="13.85546875" style="146" customWidth="1"/>
    <col min="9478" max="9730" width="9.140625" style="146"/>
    <col min="9731" max="9731" width="50.5703125" style="146" customWidth="1"/>
    <col min="9732" max="9732" width="9.140625" style="146"/>
    <col min="9733" max="9733" width="13.85546875" style="146" customWidth="1"/>
    <col min="9734" max="9986" width="9.140625" style="146"/>
    <col min="9987" max="9987" width="50.5703125" style="146" customWidth="1"/>
    <col min="9988" max="9988" width="9.140625" style="146"/>
    <col min="9989" max="9989" width="13.85546875" style="146" customWidth="1"/>
    <col min="9990" max="10242" width="9.140625" style="146"/>
    <col min="10243" max="10243" width="50.5703125" style="146" customWidth="1"/>
    <col min="10244" max="10244" width="9.140625" style="146"/>
    <col min="10245" max="10245" width="13.85546875" style="146" customWidth="1"/>
    <col min="10246" max="10498" width="9.140625" style="146"/>
    <col min="10499" max="10499" width="50.5703125" style="146" customWidth="1"/>
    <col min="10500" max="10500" width="9.140625" style="146"/>
    <col min="10501" max="10501" width="13.85546875" style="146" customWidth="1"/>
    <col min="10502" max="10754" width="9.140625" style="146"/>
    <col min="10755" max="10755" width="50.5703125" style="146" customWidth="1"/>
    <col min="10756" max="10756" width="9.140625" style="146"/>
    <col min="10757" max="10757" width="13.85546875" style="146" customWidth="1"/>
    <col min="10758" max="11010" width="9.140625" style="146"/>
    <col min="11011" max="11011" width="50.5703125" style="146" customWidth="1"/>
    <col min="11012" max="11012" width="9.140625" style="146"/>
    <col min="11013" max="11013" width="13.85546875" style="146" customWidth="1"/>
    <col min="11014" max="11266" width="9.140625" style="146"/>
    <col min="11267" max="11267" width="50.5703125" style="146" customWidth="1"/>
    <col min="11268" max="11268" width="9.140625" style="146"/>
    <col min="11269" max="11269" width="13.85546875" style="146" customWidth="1"/>
    <col min="11270" max="11522" width="9.140625" style="146"/>
    <col min="11523" max="11523" width="50.5703125" style="146" customWidth="1"/>
    <col min="11524" max="11524" width="9.140625" style="146"/>
    <col min="11525" max="11525" width="13.85546875" style="146" customWidth="1"/>
    <col min="11526" max="11778" width="9.140625" style="146"/>
    <col min="11779" max="11779" width="50.5703125" style="146" customWidth="1"/>
    <col min="11780" max="11780" width="9.140625" style="146"/>
    <col min="11781" max="11781" width="13.85546875" style="146" customWidth="1"/>
    <col min="11782" max="12034" width="9.140625" style="146"/>
    <col min="12035" max="12035" width="50.5703125" style="146" customWidth="1"/>
    <col min="12036" max="12036" width="9.140625" style="146"/>
    <col min="12037" max="12037" width="13.85546875" style="146" customWidth="1"/>
    <col min="12038" max="12290" width="9.140625" style="146"/>
    <col min="12291" max="12291" width="50.5703125" style="146" customWidth="1"/>
    <col min="12292" max="12292" width="9.140625" style="146"/>
    <col min="12293" max="12293" width="13.85546875" style="146" customWidth="1"/>
    <col min="12294" max="12546" width="9.140625" style="146"/>
    <col min="12547" max="12547" width="50.5703125" style="146" customWidth="1"/>
    <col min="12548" max="12548" width="9.140625" style="146"/>
    <col min="12549" max="12549" width="13.85546875" style="146" customWidth="1"/>
    <col min="12550" max="12802" width="9.140625" style="146"/>
    <col min="12803" max="12803" width="50.5703125" style="146" customWidth="1"/>
    <col min="12804" max="12804" width="9.140625" style="146"/>
    <col min="12805" max="12805" width="13.85546875" style="146" customWidth="1"/>
    <col min="12806" max="13058" width="9.140625" style="146"/>
    <col min="13059" max="13059" width="50.5703125" style="146" customWidth="1"/>
    <col min="13060" max="13060" width="9.140625" style="146"/>
    <col min="13061" max="13061" width="13.85546875" style="146" customWidth="1"/>
    <col min="13062" max="13314" width="9.140625" style="146"/>
    <col min="13315" max="13315" width="50.5703125" style="146" customWidth="1"/>
    <col min="13316" max="13316" width="9.140625" style="146"/>
    <col min="13317" max="13317" width="13.85546875" style="146" customWidth="1"/>
    <col min="13318" max="13570" width="9.140625" style="146"/>
    <col min="13571" max="13571" width="50.5703125" style="146" customWidth="1"/>
    <col min="13572" max="13572" width="9.140625" style="146"/>
    <col min="13573" max="13573" width="13.85546875" style="146" customWidth="1"/>
    <col min="13574" max="13826" width="9.140625" style="146"/>
    <col min="13827" max="13827" width="50.5703125" style="146" customWidth="1"/>
    <col min="13828" max="13828" width="9.140625" style="146"/>
    <col min="13829" max="13829" width="13.85546875" style="146" customWidth="1"/>
    <col min="13830" max="14082" width="9.140625" style="146"/>
    <col min="14083" max="14083" width="50.5703125" style="146" customWidth="1"/>
    <col min="14084" max="14084" width="9.140625" style="146"/>
    <col min="14085" max="14085" width="13.85546875" style="146" customWidth="1"/>
    <col min="14086" max="14338" width="9.140625" style="146"/>
    <col min="14339" max="14339" width="50.5703125" style="146" customWidth="1"/>
    <col min="14340" max="14340" width="9.140625" style="146"/>
    <col min="14341" max="14341" width="13.85546875" style="146" customWidth="1"/>
    <col min="14342" max="14594" width="9.140625" style="146"/>
    <col min="14595" max="14595" width="50.5703125" style="146" customWidth="1"/>
    <col min="14596" max="14596" width="9.140625" style="146"/>
    <col min="14597" max="14597" width="13.85546875" style="146" customWidth="1"/>
    <col min="14598" max="14850" width="9.140625" style="146"/>
    <col min="14851" max="14851" width="50.5703125" style="146" customWidth="1"/>
    <col min="14852" max="14852" width="9.140625" style="146"/>
    <col min="14853" max="14853" width="13.85546875" style="146" customWidth="1"/>
    <col min="14854" max="15106" width="9.140625" style="146"/>
    <col min="15107" max="15107" width="50.5703125" style="146" customWidth="1"/>
    <col min="15108" max="15108" width="9.140625" style="146"/>
    <col min="15109" max="15109" width="13.85546875" style="146" customWidth="1"/>
    <col min="15110" max="15362" width="9.140625" style="146"/>
    <col min="15363" max="15363" width="50.5703125" style="146" customWidth="1"/>
    <col min="15364" max="15364" width="9.140625" style="146"/>
    <col min="15365" max="15365" width="13.85546875" style="146" customWidth="1"/>
    <col min="15366" max="15618" width="9.140625" style="146"/>
    <col min="15619" max="15619" width="50.5703125" style="146" customWidth="1"/>
    <col min="15620" max="15620" width="9.140625" style="146"/>
    <col min="15621" max="15621" width="13.85546875" style="146" customWidth="1"/>
    <col min="15622" max="15874" width="9.140625" style="146"/>
    <col min="15875" max="15875" width="50.5703125" style="146" customWidth="1"/>
    <col min="15876" max="15876" width="9.140625" style="146"/>
    <col min="15877" max="15877" width="13.85546875" style="146" customWidth="1"/>
    <col min="15878" max="16130" width="9.140625" style="146"/>
    <col min="16131" max="16131" width="50.5703125" style="146" customWidth="1"/>
    <col min="16132" max="16132" width="9.140625" style="146"/>
    <col min="16133" max="16133" width="13.85546875" style="146" customWidth="1"/>
    <col min="16134" max="16384" width="9.140625" style="146"/>
  </cols>
  <sheetData>
    <row r="3" spans="2:8" s="148" customFormat="1" ht="18">
      <c r="B3" s="149" t="s">
        <v>1249</v>
      </c>
      <c r="C3" s="150" t="s">
        <v>1457</v>
      </c>
      <c r="D3" s="151"/>
      <c r="E3" s="152"/>
    </row>
    <row r="4" spans="2:8" s="148" customFormat="1" ht="15">
      <c r="B4" s="153"/>
      <c r="E4" s="154"/>
    </row>
    <row r="5" spans="2:8" s="155" customFormat="1" ht="15">
      <c r="B5" s="156" t="s">
        <v>12</v>
      </c>
      <c r="E5" s="157"/>
    </row>
    <row r="6" spans="2:8" s="155" customFormat="1" ht="15.75" customHeight="1">
      <c r="B6" s="158"/>
      <c r="C6" s="159"/>
      <c r="D6" s="159"/>
      <c r="E6" s="160"/>
    </row>
    <row r="7" spans="2:8" s="148" customFormat="1" ht="15" customHeight="1">
      <c r="B7" s="161" t="str">
        <f>+'KOMUNALNE ODPADNE VODE'!B1</f>
        <v>IX.1.</v>
      </c>
      <c r="C7" s="153" t="str">
        <f ca="1">+'KOMUNALNE ODPADNE VODE'!C1</f>
        <v>KOMUNALNE ODPADNE VODE</v>
      </c>
      <c r="D7" s="153"/>
      <c r="E7" s="162">
        <f>+'KOMUNALNE ODPADNE VODE'!H20</f>
        <v>0</v>
      </c>
    </row>
    <row r="8" spans="2:8" s="148" customFormat="1" ht="15" customHeight="1">
      <c r="B8" s="161"/>
      <c r="C8" s="153"/>
      <c r="D8" s="153"/>
      <c r="E8" s="162"/>
    </row>
    <row r="9" spans="2:8" s="148" customFormat="1" ht="15" customHeight="1">
      <c r="B9" s="161" t="str">
        <f>+VODOVOD!B1</f>
        <v>IX.2.</v>
      </c>
      <c r="C9" s="163" t="str">
        <f ca="1">+VODOVOD!C1</f>
        <v>VODOVOD</v>
      </c>
      <c r="D9" s="153"/>
      <c r="E9" s="162">
        <f>+VODOVOD!H20</f>
        <v>0</v>
      </c>
    </row>
    <row r="10" spans="2:8" s="148" customFormat="1" ht="15" customHeight="1">
      <c r="B10" s="164"/>
      <c r="C10" s="153"/>
      <c r="D10" s="153"/>
      <c r="E10" s="165"/>
    </row>
    <row r="11" spans="2:8" s="153" customFormat="1" ht="15" customHeight="1" thickBot="1">
      <c r="B11" s="166"/>
      <c r="C11" s="167" t="s">
        <v>10</v>
      </c>
      <c r="D11" s="167"/>
      <c r="E11" s="168">
        <f>SUM(E7:E9)</f>
        <v>0</v>
      </c>
      <c r="H11" s="154"/>
    </row>
    <row r="12" spans="2:8" s="148" customFormat="1" ht="15" customHeight="1" thickTop="1">
      <c r="B12" s="169"/>
      <c r="C12" s="169"/>
      <c r="D12" s="169"/>
      <c r="E12" s="170"/>
    </row>
    <row r="13" spans="2:8" s="148" customFormat="1" ht="15" customHeight="1">
      <c r="B13" s="171"/>
      <c r="D13" s="172"/>
      <c r="E13" s="173"/>
    </row>
    <row r="14" spans="2:8" s="148" customFormat="1" ht="15" customHeight="1">
      <c r="E14" s="154"/>
    </row>
    <row r="15" spans="2:8" s="153" customFormat="1" ht="15" customHeight="1">
      <c r="E15" s="154"/>
    </row>
    <row r="17" spans="3:5" s="148" customFormat="1" ht="15" customHeight="1">
      <c r="D17" s="172"/>
      <c r="E17" s="173"/>
    </row>
    <row r="18" spans="3:5" s="148" customFormat="1" ht="15" customHeight="1">
      <c r="E18" s="154"/>
    </row>
    <row r="19" spans="3:5" s="153" customFormat="1" ht="15" customHeight="1">
      <c r="E19" s="154"/>
    </row>
    <row r="26" spans="3:5" ht="15">
      <c r="C26" s="174"/>
    </row>
    <row r="27" spans="3:5">
      <c r="C27" s="147"/>
    </row>
    <row r="116" ht="15.75" customHeight="1"/>
    <row r="119" ht="15.75" customHeight="1"/>
    <row r="127" ht="15.75" customHeight="1"/>
  </sheetData>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60" min="1" max="7" man="1"/>
    <brk id="90" min="1" max="7"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B1:K223"/>
  <sheetViews>
    <sheetView view="pageBreakPreview" zoomScale="85" zoomScaleNormal="100" zoomScaleSheetLayoutView="85" workbookViewId="0">
      <selection activeCell="D12" sqref="D12"/>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1438</v>
      </c>
      <c r="C1" s="45" t="str">
        <f ca="1">MID(CELL("filename",A1),FIND("]",CELL("filename",A1))+1,255)</f>
        <v>KOMUNALNE ODPADNE VODE</v>
      </c>
    </row>
    <row r="3" spans="2:10">
      <c r="B3" s="50" t="s">
        <v>13</v>
      </c>
    </row>
    <row r="4" spans="2:10">
      <c r="B4" s="52" t="str">
        <f ca="1">"REKAPITULACIJA "&amp;C1</f>
        <v>REKAPITULACIJA KOMUNALNE ODPADNE VODE</v>
      </c>
      <c r="C4" s="53"/>
      <c r="D4" s="53"/>
      <c r="E4" s="54"/>
      <c r="F4" s="54"/>
      <c r="G4" s="2"/>
      <c r="H4" s="55"/>
      <c r="I4" s="56"/>
    </row>
    <row r="5" spans="2:10">
      <c r="B5" s="57"/>
      <c r="C5" s="58"/>
      <c r="D5" s="59"/>
      <c r="H5" s="60"/>
      <c r="I5" s="61"/>
      <c r="J5" s="62"/>
    </row>
    <row r="6" spans="2:10">
      <c r="B6" s="63" t="s">
        <v>44</v>
      </c>
      <c r="D6" s="64" t="str">
        <f>VLOOKUP(B6,$B$22:$H$9981,2,FALSE)</f>
        <v>PREDDELA</v>
      </c>
      <c r="E6" s="65"/>
      <c r="F6" s="47"/>
      <c r="H6" s="66">
        <f>VLOOKUP($D6&amp;" SKUPAJ:",$G$22:H$10045,2,FALSE)</f>
        <v>0</v>
      </c>
      <c r="I6" s="67"/>
      <c r="J6" s="68"/>
    </row>
    <row r="7" spans="2:10">
      <c r="B7" s="63"/>
      <c r="D7" s="64"/>
      <c r="E7" s="65"/>
      <c r="F7" s="47"/>
      <c r="H7" s="66"/>
      <c r="I7" s="69"/>
      <c r="J7" s="70"/>
    </row>
    <row r="8" spans="2:10">
      <c r="B8" s="63" t="s">
        <v>45</v>
      </c>
      <c r="D8" s="64" t="str">
        <f>VLOOKUP(B8,$B$22:$H$9981,2,FALSE)</f>
        <v>FEKALNI KANAL F1</v>
      </c>
      <c r="E8" s="65"/>
      <c r="F8" s="47"/>
      <c r="H8" s="66">
        <f>VLOOKUP($D8&amp;" SKUPAJ:",$G$22:H$10045,2,FALSE)</f>
        <v>0</v>
      </c>
      <c r="I8" s="71"/>
      <c r="J8" s="72"/>
    </row>
    <row r="9" spans="2:10">
      <c r="B9" s="63"/>
      <c r="D9" s="64"/>
      <c r="E9" s="65"/>
      <c r="F9" s="47"/>
      <c r="H9" s="66"/>
      <c r="I9" s="56"/>
    </row>
    <row r="10" spans="2:10">
      <c r="B10" s="63" t="s">
        <v>42</v>
      </c>
      <c r="D10" s="64" t="str">
        <f>VLOOKUP(B10,$B$22:$H$9981,2,FALSE)</f>
        <v>FEKALNI KANAL F2</v>
      </c>
      <c r="E10" s="65"/>
      <c r="F10" s="47"/>
      <c r="H10" s="66">
        <f>VLOOKUP($D10&amp;" SKUPAJ:",$G$22:H$10045,2,FALSE)</f>
        <v>0</v>
      </c>
    </row>
    <row r="11" spans="2:10">
      <c r="B11" s="63"/>
      <c r="D11" s="64"/>
      <c r="E11" s="65"/>
      <c r="F11" s="47"/>
      <c r="H11" s="66"/>
    </row>
    <row r="12" spans="2:10">
      <c r="B12" s="63" t="s">
        <v>46</v>
      </c>
      <c r="D12" s="64" t="str">
        <f>VLOOKUP(B12,$B$22:$H$9981,2,FALSE)</f>
        <v>FEKALNI KANAL F3</v>
      </c>
      <c r="E12" s="65"/>
      <c r="F12" s="47"/>
      <c r="H12" s="66">
        <f>VLOOKUP($D12&amp;" SKUPAJ:",$G$22:H$10045,2,FALSE)</f>
        <v>0</v>
      </c>
    </row>
    <row r="13" spans="2:10">
      <c r="B13" s="63"/>
      <c r="D13" s="64"/>
      <c r="E13" s="65"/>
      <c r="F13" s="47"/>
      <c r="H13" s="66"/>
    </row>
    <row r="14" spans="2:10">
      <c r="B14" s="63" t="s">
        <v>47</v>
      </c>
      <c r="D14" s="64" t="str">
        <f>VLOOKUP(B14,$B$22:$H$9981,2,FALSE)</f>
        <v>FEKALNI KANAL F4</v>
      </c>
      <c r="E14" s="65"/>
      <c r="F14" s="47"/>
      <c r="H14" s="66">
        <f>VLOOKUP($D14&amp;" SKUPAJ:",$G$22:H$10045,2,FALSE)</f>
        <v>0</v>
      </c>
    </row>
    <row r="15" spans="2:10">
      <c r="B15" s="63"/>
      <c r="D15" s="64"/>
      <c r="E15" s="65"/>
      <c r="F15" s="47"/>
      <c r="H15" s="66"/>
    </row>
    <row r="16" spans="2:10">
      <c r="B16" s="63" t="s">
        <v>54</v>
      </c>
      <c r="D16" s="64" t="str">
        <f>VLOOKUP(B16,$B$22:$H$9981,2,FALSE)</f>
        <v>METEORNI KANAL M1</v>
      </c>
      <c r="E16" s="65"/>
      <c r="F16" s="47"/>
      <c r="H16" s="66">
        <f>VLOOKUP($D16&amp;" SKUPAJ:",$G$22:H$10045,2,FALSE)</f>
        <v>0</v>
      </c>
    </row>
    <row r="17" spans="2:11">
      <c r="B17" s="63"/>
      <c r="D17" s="64"/>
      <c r="E17" s="65"/>
      <c r="F17" s="47"/>
      <c r="H17" s="66"/>
    </row>
    <row r="18" spans="2:11">
      <c r="B18" s="63" t="s">
        <v>55</v>
      </c>
      <c r="D18" s="64" t="str">
        <f>VLOOKUP(B18,$B$22:$H$9981,2,FALSE)</f>
        <v>METEORNI KANAL M2</v>
      </c>
      <c r="E18" s="65"/>
      <c r="F18" s="47"/>
      <c r="H18" s="66">
        <f>VLOOKUP($D18&amp;" SKUPAJ:",$G$22:H$10045,2,FALSE)</f>
        <v>0</v>
      </c>
      <c r="I18" s="71"/>
      <c r="J18" s="72"/>
    </row>
    <row r="19" spans="2:11" s="48" customFormat="1" ht="16.5" thickBot="1">
      <c r="B19" s="73"/>
      <c r="C19" s="74"/>
      <c r="D19" s="75"/>
      <c r="E19" s="76"/>
      <c r="F19" s="77"/>
      <c r="G19" s="3"/>
      <c r="H19" s="78"/>
    </row>
    <row r="20" spans="2:11" s="48" customFormat="1" ht="16.5" thickTop="1">
      <c r="B20" s="79"/>
      <c r="C20" s="80"/>
      <c r="D20" s="81"/>
      <c r="E20" s="82"/>
      <c r="F20" s="83"/>
      <c r="G20" s="4" t="str">
        <f ca="1">"SKUPAJ "&amp;C1&amp;" (BREZ DDV):"</f>
        <v>SKUPAJ KOMUNALNE ODPADNE VODE (BREZ DDV):</v>
      </c>
      <c r="H20" s="84">
        <f>SUM(H6:H18)</f>
        <v>0</v>
      </c>
    </row>
    <row r="22" spans="2:11" s="48" customFormat="1" ht="16.5" thickBot="1">
      <c r="B22" s="85" t="s">
        <v>0</v>
      </c>
      <c r="C22" s="86" t="s">
        <v>1</v>
      </c>
      <c r="D22" s="87" t="s">
        <v>2</v>
      </c>
      <c r="E22" s="88" t="s">
        <v>3</v>
      </c>
      <c r="F22" s="88" t="s">
        <v>4</v>
      </c>
      <c r="G22" s="5" t="s">
        <v>5</v>
      </c>
      <c r="H22" s="88" t="s">
        <v>6</v>
      </c>
    </row>
    <row r="24" spans="2:11">
      <c r="B24" s="289"/>
      <c r="C24" s="289"/>
      <c r="D24" s="289"/>
      <c r="E24" s="289"/>
      <c r="F24" s="289"/>
      <c r="G24" s="41"/>
      <c r="H24" s="89"/>
    </row>
    <row r="26" spans="2:11" s="48" customFormat="1">
      <c r="B26" s="90" t="s">
        <v>44</v>
      </c>
      <c r="C26" s="288" t="s">
        <v>57</v>
      </c>
      <c r="D26" s="288"/>
      <c r="E26" s="91"/>
      <c r="F26" s="92"/>
      <c r="G26" s="6"/>
      <c r="H26" s="93"/>
    </row>
    <row r="27" spans="2:11" s="48" customFormat="1">
      <c r="B27" s="94"/>
      <c r="C27" s="287"/>
      <c r="D27" s="287"/>
      <c r="E27" s="287"/>
      <c r="F27" s="287"/>
      <c r="G27" s="7"/>
      <c r="H27" s="95"/>
    </row>
    <row r="28" spans="2:11" s="48" customFormat="1" ht="31.5">
      <c r="B28" s="96">
        <f>+COUNT($B$27:B27)+1</f>
        <v>1</v>
      </c>
      <c r="C28" s="97" t="s">
        <v>707</v>
      </c>
      <c r="D28" s="98" t="s">
        <v>708</v>
      </c>
      <c r="E28" s="55" t="s">
        <v>1370</v>
      </c>
      <c r="F28" s="55">
        <v>0.93500000000000005</v>
      </c>
      <c r="G28" s="9"/>
      <c r="H28" s="95">
        <f>+$F28*G28</f>
        <v>0</v>
      </c>
      <c r="K28" s="46"/>
    </row>
    <row r="29" spans="2:11" s="48" customFormat="1" ht="31.5">
      <c r="B29" s="96">
        <f>+COUNT($B$27:B28)+1</f>
        <v>2</v>
      </c>
      <c r="C29" s="97" t="s">
        <v>709</v>
      </c>
      <c r="D29" s="98" t="s">
        <v>710</v>
      </c>
      <c r="E29" s="55" t="s">
        <v>741</v>
      </c>
      <c r="F29" s="55">
        <v>30</v>
      </c>
      <c r="G29" s="9"/>
      <c r="H29" s="95">
        <f t="shared" ref="H29" si="0">+$F29*G29</f>
        <v>0</v>
      </c>
      <c r="K29" s="46"/>
    </row>
    <row r="30" spans="2:11" s="48" customFormat="1" ht="15.75" customHeight="1">
      <c r="B30" s="99"/>
      <c r="C30" s="100"/>
      <c r="D30" s="101"/>
      <c r="E30" s="102"/>
      <c r="F30" s="103"/>
      <c r="G30" s="40"/>
      <c r="H30" s="104"/>
    </row>
    <row r="31" spans="2:11" s="48" customFormat="1" ht="16.5" thickBot="1">
      <c r="B31" s="105"/>
      <c r="C31" s="106"/>
      <c r="D31" s="106"/>
      <c r="E31" s="107"/>
      <c r="F31" s="107"/>
      <c r="G31" s="8" t="str">
        <f>C26&amp;" SKUPAJ:"</f>
        <v>PREDDELA SKUPAJ:</v>
      </c>
      <c r="H31" s="108">
        <f>SUM(H$28:H$29)</f>
        <v>0</v>
      </c>
    </row>
    <row r="32" spans="2:11" s="48" customFormat="1">
      <c r="B32" s="99"/>
      <c r="C32" s="100"/>
      <c r="D32" s="101"/>
      <c r="E32" s="102"/>
      <c r="F32" s="103"/>
      <c r="G32" s="40"/>
      <c r="H32" s="104"/>
    </row>
    <row r="33" spans="2:8" s="48" customFormat="1">
      <c r="B33" s="90" t="s">
        <v>45</v>
      </c>
      <c r="C33" s="288" t="s">
        <v>713</v>
      </c>
      <c r="D33" s="288"/>
      <c r="E33" s="91"/>
      <c r="F33" s="92"/>
      <c r="G33" s="6"/>
      <c r="H33" s="93"/>
    </row>
    <row r="34" spans="2:8" s="48" customFormat="1">
      <c r="B34" s="94" t="s">
        <v>88</v>
      </c>
      <c r="C34" s="287" t="s">
        <v>59</v>
      </c>
      <c r="D34" s="287"/>
      <c r="E34" s="287"/>
      <c r="F34" s="287"/>
      <c r="G34" s="7"/>
      <c r="H34" s="95"/>
    </row>
    <row r="35" spans="2:8" s="48" customFormat="1" ht="47.25">
      <c r="B35" s="96">
        <f>+COUNT($B$34:B34)+1</f>
        <v>1</v>
      </c>
      <c r="C35" s="97" t="s">
        <v>91</v>
      </c>
      <c r="D35" s="98" t="s">
        <v>1382</v>
      </c>
      <c r="E35" s="55" t="s">
        <v>714</v>
      </c>
      <c r="F35" s="55">
        <v>86</v>
      </c>
      <c r="G35" s="9"/>
      <c r="H35" s="95">
        <f t="shared" ref="H35:H43" si="1">+$F35*G35</f>
        <v>0</v>
      </c>
    </row>
    <row r="36" spans="2:8" s="48" customFormat="1" ht="78.75">
      <c r="B36" s="96">
        <f>+COUNT($B$34:B35)+1</f>
        <v>2</v>
      </c>
      <c r="C36" s="97" t="s">
        <v>597</v>
      </c>
      <c r="D36" s="98" t="s">
        <v>715</v>
      </c>
      <c r="E36" s="55" t="s">
        <v>714</v>
      </c>
      <c r="F36" s="55">
        <v>309.2</v>
      </c>
      <c r="G36" s="9"/>
      <c r="H36" s="95">
        <f t="shared" si="1"/>
        <v>0</v>
      </c>
    </row>
    <row r="37" spans="2:8" s="48" customFormat="1" ht="63">
      <c r="B37" s="96">
        <f>+COUNT($B$34:B36)+1</f>
        <v>3</v>
      </c>
      <c r="C37" s="97" t="s">
        <v>716</v>
      </c>
      <c r="D37" s="98" t="s">
        <v>717</v>
      </c>
      <c r="E37" s="55" t="s">
        <v>714</v>
      </c>
      <c r="F37" s="55">
        <v>463.8</v>
      </c>
      <c r="G37" s="9"/>
      <c r="H37" s="95">
        <f t="shared" si="1"/>
        <v>0</v>
      </c>
    </row>
    <row r="38" spans="2:8" s="48" customFormat="1" ht="31.5">
      <c r="B38" s="96">
        <f>+COUNT($B$34:B37)+1</f>
        <v>4</v>
      </c>
      <c r="C38" s="97" t="s">
        <v>98</v>
      </c>
      <c r="D38" s="98" t="s">
        <v>718</v>
      </c>
      <c r="E38" s="55" t="s">
        <v>719</v>
      </c>
      <c r="F38" s="55">
        <v>142.4</v>
      </c>
      <c r="G38" s="9"/>
      <c r="H38" s="95">
        <f t="shared" si="1"/>
        <v>0</v>
      </c>
    </row>
    <row r="39" spans="2:8" s="48" customFormat="1" ht="31.5">
      <c r="B39" s="96">
        <f>+COUNT($B$34:B38)+1</f>
        <v>5</v>
      </c>
      <c r="C39" s="97" t="s">
        <v>720</v>
      </c>
      <c r="D39" s="98" t="s">
        <v>721</v>
      </c>
      <c r="E39" s="55" t="s">
        <v>714</v>
      </c>
      <c r="F39" s="55">
        <v>118</v>
      </c>
      <c r="G39" s="9"/>
      <c r="H39" s="95">
        <f t="shared" si="1"/>
        <v>0</v>
      </c>
    </row>
    <row r="40" spans="2:8" s="48" customFormat="1">
      <c r="B40" s="96">
        <f>+COUNT($B$34:B39)+1</f>
        <v>6</v>
      </c>
      <c r="C40" s="97" t="s">
        <v>100</v>
      </c>
      <c r="D40" s="98" t="s">
        <v>722</v>
      </c>
      <c r="E40" s="55" t="s">
        <v>714</v>
      </c>
      <c r="F40" s="55">
        <v>581</v>
      </c>
      <c r="G40" s="9"/>
      <c r="H40" s="95">
        <f t="shared" si="1"/>
        <v>0</v>
      </c>
    </row>
    <row r="41" spans="2:8" s="48" customFormat="1">
      <c r="B41" s="96">
        <f>+COUNT($B$34:B40)+1</f>
        <v>7</v>
      </c>
      <c r="C41" s="97" t="s">
        <v>112</v>
      </c>
      <c r="D41" s="98" t="s">
        <v>1383</v>
      </c>
      <c r="E41" s="55" t="s">
        <v>723</v>
      </c>
      <c r="F41" s="55">
        <v>307.2</v>
      </c>
      <c r="G41" s="9"/>
      <c r="H41" s="95">
        <f t="shared" si="1"/>
        <v>0</v>
      </c>
    </row>
    <row r="42" spans="2:8" s="48" customFormat="1">
      <c r="B42" s="94" t="s">
        <v>96</v>
      </c>
      <c r="C42" s="287" t="s">
        <v>724</v>
      </c>
      <c r="D42" s="287"/>
      <c r="E42" s="287"/>
      <c r="F42" s="287"/>
      <c r="G42" s="7"/>
      <c r="H42" s="95"/>
    </row>
    <row r="43" spans="2:8" s="48" customFormat="1" ht="78.75">
      <c r="B43" s="96">
        <f>+COUNT($B$34:B42)+1</f>
        <v>8</v>
      </c>
      <c r="C43" s="97" t="s">
        <v>725</v>
      </c>
      <c r="D43" s="98" t="s">
        <v>726</v>
      </c>
      <c r="E43" s="55" t="s">
        <v>741</v>
      </c>
      <c r="F43" s="55">
        <v>1</v>
      </c>
      <c r="G43" s="9"/>
      <c r="H43" s="95">
        <f t="shared" si="1"/>
        <v>0</v>
      </c>
    </row>
    <row r="44" spans="2:8" s="48" customFormat="1" ht="63">
      <c r="B44" s="96">
        <f>+COUNT($B$34:B43)+1</f>
        <v>9</v>
      </c>
      <c r="C44" s="97" t="s">
        <v>727</v>
      </c>
      <c r="D44" s="98" t="s">
        <v>728</v>
      </c>
      <c r="E44" s="55" t="s">
        <v>729</v>
      </c>
      <c r="F44" s="55">
        <v>180</v>
      </c>
      <c r="G44" s="9"/>
      <c r="H44" s="95">
        <f t="shared" ref="H44:H47" si="2">+$F44*G44</f>
        <v>0</v>
      </c>
    </row>
    <row r="45" spans="2:8" s="48" customFormat="1" ht="47.25">
      <c r="B45" s="96">
        <f>+COUNT($B$34:B44)+1</f>
        <v>10</v>
      </c>
      <c r="C45" s="97" t="s">
        <v>730</v>
      </c>
      <c r="D45" s="98" t="s">
        <v>731</v>
      </c>
      <c r="E45" s="55" t="s">
        <v>714</v>
      </c>
      <c r="F45" s="55">
        <v>5</v>
      </c>
      <c r="G45" s="9"/>
      <c r="H45" s="95">
        <f t="shared" si="2"/>
        <v>0</v>
      </c>
    </row>
    <row r="46" spans="2:8" s="48" customFormat="1" ht="63">
      <c r="B46" s="96">
        <f>+COUNT($B$34:B45)+1</f>
        <v>11</v>
      </c>
      <c r="C46" s="97" t="s">
        <v>732</v>
      </c>
      <c r="D46" s="98" t="s">
        <v>733</v>
      </c>
      <c r="E46" s="55" t="s">
        <v>714</v>
      </c>
      <c r="F46" s="55">
        <v>144</v>
      </c>
      <c r="G46" s="9"/>
      <c r="H46" s="95">
        <f t="shared" si="2"/>
        <v>0</v>
      </c>
    </row>
    <row r="47" spans="2:8" s="48" customFormat="1" ht="31.5">
      <c r="B47" s="96">
        <f>+COUNT($B$34:B46)+1</f>
        <v>12</v>
      </c>
      <c r="C47" s="97" t="s">
        <v>734</v>
      </c>
      <c r="D47" s="98" t="s">
        <v>735</v>
      </c>
      <c r="E47" s="55" t="s">
        <v>741</v>
      </c>
      <c r="F47" s="55">
        <v>2</v>
      </c>
      <c r="G47" s="9"/>
      <c r="H47" s="95">
        <f t="shared" si="2"/>
        <v>0</v>
      </c>
    </row>
    <row r="48" spans="2:8" s="48" customFormat="1">
      <c r="B48" s="96">
        <f>+COUNT($B$34:B47)+1</f>
        <v>13</v>
      </c>
      <c r="C48" s="97" t="s">
        <v>736</v>
      </c>
      <c r="D48" s="98" t="s">
        <v>737</v>
      </c>
      <c r="E48" s="55" t="s">
        <v>729</v>
      </c>
      <c r="F48" s="55">
        <v>180</v>
      </c>
      <c r="G48" s="9"/>
      <c r="H48" s="95">
        <f t="shared" ref="H48:H49" si="3">+$F48*G48</f>
        <v>0</v>
      </c>
    </row>
    <row r="49" spans="2:10" s="48" customFormat="1" ht="31.5">
      <c r="B49" s="96">
        <f>+COUNT($B$34:B48)+1</f>
        <v>14</v>
      </c>
      <c r="C49" s="97" t="s">
        <v>738</v>
      </c>
      <c r="D49" s="98" t="s">
        <v>739</v>
      </c>
      <c r="E49" s="55" t="s">
        <v>729</v>
      </c>
      <c r="F49" s="55">
        <v>180</v>
      </c>
      <c r="G49" s="9"/>
      <c r="H49" s="95">
        <f t="shared" si="3"/>
        <v>0</v>
      </c>
    </row>
    <row r="50" spans="2:10" s="48" customFormat="1" ht="15.75" customHeight="1">
      <c r="B50" s="99"/>
      <c r="C50" s="100"/>
      <c r="D50" s="101"/>
      <c r="E50" s="102"/>
      <c r="F50" s="103"/>
      <c r="G50" s="40"/>
      <c r="H50" s="104"/>
    </row>
    <row r="51" spans="2:10" s="48" customFormat="1" ht="16.5" thickBot="1">
      <c r="B51" s="105"/>
      <c r="C51" s="106"/>
      <c r="D51" s="106"/>
      <c r="E51" s="107"/>
      <c r="F51" s="107"/>
      <c r="G51" s="8" t="str">
        <f>C33&amp;" SKUPAJ:"</f>
        <v>FEKALNI KANAL F1 SKUPAJ:</v>
      </c>
      <c r="H51" s="108">
        <f>SUM(H$35:H$49)</f>
        <v>0</v>
      </c>
    </row>
    <row r="52" spans="2:10" s="48" customFormat="1">
      <c r="B52" s="109"/>
      <c r="C52" s="100"/>
      <c r="D52" s="110"/>
      <c r="E52" s="111"/>
      <c r="F52" s="103"/>
      <c r="G52" s="40"/>
      <c r="H52" s="104"/>
      <c r="J52" s="49"/>
    </row>
    <row r="53" spans="2:10" s="48" customFormat="1">
      <c r="B53" s="90" t="s">
        <v>42</v>
      </c>
      <c r="C53" s="288" t="s">
        <v>740</v>
      </c>
      <c r="D53" s="288"/>
      <c r="E53" s="91"/>
      <c r="F53" s="92"/>
      <c r="G53" s="6"/>
      <c r="H53" s="93"/>
      <c r="J53" s="49"/>
    </row>
    <row r="54" spans="2:10" s="48" customFormat="1" ht="15.75" customHeight="1">
      <c r="B54" s="94" t="s">
        <v>118</v>
      </c>
      <c r="C54" s="287" t="s">
        <v>59</v>
      </c>
      <c r="D54" s="287"/>
      <c r="E54" s="287"/>
      <c r="F54" s="287"/>
      <c r="G54" s="7"/>
      <c r="H54" s="95"/>
    </row>
    <row r="55" spans="2:10" s="48" customFormat="1" ht="47.25">
      <c r="B55" s="96">
        <f>+COUNT($B$54:B54)+1</f>
        <v>1</v>
      </c>
      <c r="C55" s="97" t="s">
        <v>515</v>
      </c>
      <c r="D55" s="98" t="s">
        <v>1424</v>
      </c>
      <c r="E55" s="55" t="s">
        <v>719</v>
      </c>
      <c r="F55" s="55">
        <v>438</v>
      </c>
      <c r="G55" s="9"/>
      <c r="H55" s="95">
        <f t="shared" ref="H55" si="4">+$F55*G55</f>
        <v>0</v>
      </c>
      <c r="J55" s="49"/>
    </row>
    <row r="56" spans="2:10" s="48" customFormat="1" ht="47.25">
      <c r="B56" s="96">
        <f>+COUNT($B$54:B55)+1</f>
        <v>2</v>
      </c>
      <c r="C56" s="97" t="s">
        <v>75</v>
      </c>
      <c r="D56" s="98" t="s">
        <v>1351</v>
      </c>
      <c r="E56" s="55" t="s">
        <v>741</v>
      </c>
      <c r="F56" s="55">
        <v>10</v>
      </c>
      <c r="G56" s="9"/>
      <c r="H56" s="95">
        <f t="shared" ref="H56:H70" si="5">+$F56*G56</f>
        <v>0</v>
      </c>
      <c r="J56" s="49"/>
    </row>
    <row r="57" spans="2:10" s="48" customFormat="1" ht="31.5">
      <c r="B57" s="96">
        <f>+COUNT($B$54:B56)+1</f>
        <v>3</v>
      </c>
      <c r="C57" s="97" t="s">
        <v>423</v>
      </c>
      <c r="D57" s="98" t="s">
        <v>1353</v>
      </c>
      <c r="E57" s="55" t="s">
        <v>741</v>
      </c>
      <c r="F57" s="55">
        <v>10</v>
      </c>
      <c r="G57" s="9"/>
      <c r="H57" s="95">
        <f t="shared" si="5"/>
        <v>0</v>
      </c>
      <c r="J57" s="49"/>
    </row>
    <row r="58" spans="2:10" s="48" customFormat="1" ht="47.25">
      <c r="B58" s="96">
        <f>+COUNT($B$54:B57)+1</f>
        <v>4</v>
      </c>
      <c r="C58" s="97" t="s">
        <v>742</v>
      </c>
      <c r="D58" s="98" t="s">
        <v>1384</v>
      </c>
      <c r="E58" s="55" t="s">
        <v>741</v>
      </c>
      <c r="F58" s="55">
        <v>6</v>
      </c>
      <c r="G58" s="9"/>
      <c r="H58" s="95">
        <f t="shared" si="5"/>
        <v>0</v>
      </c>
      <c r="J58" s="49"/>
    </row>
    <row r="59" spans="2:10" s="48" customFormat="1" ht="31.5">
      <c r="B59" s="96">
        <f>+COUNT($B$54:B58)+1</f>
        <v>5</v>
      </c>
      <c r="C59" s="97" t="s">
        <v>743</v>
      </c>
      <c r="D59" s="98" t="s">
        <v>744</v>
      </c>
      <c r="E59" s="55" t="s">
        <v>741</v>
      </c>
      <c r="F59" s="55">
        <v>6</v>
      </c>
      <c r="G59" s="9"/>
      <c r="H59" s="95">
        <f t="shared" si="5"/>
        <v>0</v>
      </c>
      <c r="J59" s="49"/>
    </row>
    <row r="60" spans="2:10" s="48" customFormat="1" ht="47.25">
      <c r="B60" s="96">
        <f>+COUNT($B$54:B59)+1</f>
        <v>6</v>
      </c>
      <c r="C60" s="97" t="s">
        <v>91</v>
      </c>
      <c r="D60" s="98" t="s">
        <v>1382</v>
      </c>
      <c r="E60" s="55" t="s">
        <v>714</v>
      </c>
      <c r="F60" s="55">
        <v>144</v>
      </c>
      <c r="G60" s="9"/>
      <c r="H60" s="95">
        <f t="shared" si="5"/>
        <v>0</v>
      </c>
      <c r="J60" s="49"/>
    </row>
    <row r="61" spans="2:10" s="48" customFormat="1" ht="63">
      <c r="B61" s="96">
        <f>+COUNT($B$54:B60)+1</f>
        <v>7</v>
      </c>
      <c r="C61" s="97" t="s">
        <v>599</v>
      </c>
      <c r="D61" s="98" t="s">
        <v>745</v>
      </c>
      <c r="E61" s="55" t="s">
        <v>714</v>
      </c>
      <c r="F61" s="55">
        <v>395.2</v>
      </c>
      <c r="G61" s="9"/>
      <c r="H61" s="95">
        <f t="shared" si="5"/>
        <v>0</v>
      </c>
      <c r="J61" s="49"/>
    </row>
    <row r="62" spans="2:10" s="48" customFormat="1" ht="47.25">
      <c r="B62" s="96">
        <f>+COUNT($B$54:B61)+1</f>
        <v>8</v>
      </c>
      <c r="C62" s="97" t="s">
        <v>716</v>
      </c>
      <c r="D62" s="98" t="s">
        <v>746</v>
      </c>
      <c r="E62" s="55" t="s">
        <v>714</v>
      </c>
      <c r="F62" s="55">
        <v>592.79999999999995</v>
      </c>
      <c r="G62" s="9"/>
      <c r="H62" s="95">
        <f t="shared" si="5"/>
        <v>0</v>
      </c>
      <c r="J62" s="49"/>
    </row>
    <row r="63" spans="2:10" s="48" customFormat="1" ht="63">
      <c r="B63" s="96">
        <f>+COUNT($B$54:B62)+1</f>
        <v>9</v>
      </c>
      <c r="C63" s="97" t="s">
        <v>601</v>
      </c>
      <c r="D63" s="98" t="s">
        <v>747</v>
      </c>
      <c r="E63" s="55" t="s">
        <v>714</v>
      </c>
      <c r="F63" s="55">
        <v>234</v>
      </c>
      <c r="G63" s="9"/>
      <c r="H63" s="95">
        <f t="shared" si="5"/>
        <v>0</v>
      </c>
      <c r="J63" s="49"/>
    </row>
    <row r="64" spans="2:10" s="48" customFormat="1" ht="47.25">
      <c r="B64" s="96">
        <f>+COUNT($B$54:B63)+1</f>
        <v>10</v>
      </c>
      <c r="C64" s="97" t="s">
        <v>603</v>
      </c>
      <c r="D64" s="98" t="s">
        <v>748</v>
      </c>
      <c r="E64" s="55" t="s">
        <v>714</v>
      </c>
      <c r="F64" s="55">
        <v>1</v>
      </c>
      <c r="G64" s="9"/>
      <c r="H64" s="95">
        <f t="shared" si="5"/>
        <v>0</v>
      </c>
      <c r="J64" s="49"/>
    </row>
    <row r="65" spans="2:10" s="48" customFormat="1" ht="31.5">
      <c r="B65" s="96">
        <f>+COUNT($B$54:B64)+1</f>
        <v>11</v>
      </c>
      <c r="C65" s="97" t="s">
        <v>749</v>
      </c>
      <c r="D65" s="98" t="s">
        <v>750</v>
      </c>
      <c r="E65" s="55" t="s">
        <v>714</v>
      </c>
      <c r="F65" s="55">
        <v>88.44</v>
      </c>
      <c r="G65" s="9"/>
      <c r="H65" s="95">
        <f t="shared" si="5"/>
        <v>0</v>
      </c>
      <c r="J65" s="49"/>
    </row>
    <row r="66" spans="2:10" s="48" customFormat="1" ht="31.5">
      <c r="B66" s="96">
        <f>+COUNT($B$54:B65)+1</f>
        <v>12</v>
      </c>
      <c r="C66" s="97" t="s">
        <v>98</v>
      </c>
      <c r="D66" s="98" t="s">
        <v>718</v>
      </c>
      <c r="E66" s="55" t="s">
        <v>719</v>
      </c>
      <c r="F66" s="55">
        <v>222.2</v>
      </c>
      <c r="G66" s="9"/>
      <c r="H66" s="95">
        <f t="shared" si="5"/>
        <v>0</v>
      </c>
      <c r="J66" s="49"/>
    </row>
    <row r="67" spans="2:10" s="48" customFormat="1" ht="31.5">
      <c r="B67" s="96">
        <f>+COUNT($B$54:B66)+1</f>
        <v>13</v>
      </c>
      <c r="C67" s="97" t="s">
        <v>720</v>
      </c>
      <c r="D67" s="98" t="s">
        <v>721</v>
      </c>
      <c r="E67" s="55" t="s">
        <v>714</v>
      </c>
      <c r="F67" s="55">
        <v>11.6</v>
      </c>
      <c r="G67" s="9"/>
      <c r="H67" s="95">
        <f t="shared" si="5"/>
        <v>0</v>
      </c>
      <c r="J67" s="49"/>
    </row>
    <row r="68" spans="2:10" s="48" customFormat="1">
      <c r="B68" s="96">
        <f>+COUNT($B$54:B67)+1</f>
        <v>14</v>
      </c>
      <c r="C68" s="97" t="s">
        <v>100</v>
      </c>
      <c r="D68" s="98" t="s">
        <v>722</v>
      </c>
      <c r="E68" s="55" t="s">
        <v>714</v>
      </c>
      <c r="F68" s="55">
        <v>881</v>
      </c>
      <c r="G68" s="9"/>
      <c r="H68" s="95">
        <f t="shared" si="5"/>
        <v>0</v>
      </c>
      <c r="J68" s="49"/>
    </row>
    <row r="69" spans="2:10" s="48" customFormat="1" ht="31.5">
      <c r="B69" s="96">
        <f>+COUNT($B$54:B68)+1</f>
        <v>15</v>
      </c>
      <c r="C69" s="97" t="s">
        <v>751</v>
      </c>
      <c r="D69" s="98" t="s">
        <v>752</v>
      </c>
      <c r="E69" s="55" t="s">
        <v>719</v>
      </c>
      <c r="F69" s="55">
        <v>1010</v>
      </c>
      <c r="G69" s="9"/>
      <c r="H69" s="95">
        <f t="shared" si="5"/>
        <v>0</v>
      </c>
      <c r="J69" s="49"/>
    </row>
    <row r="70" spans="2:10" s="48" customFormat="1">
      <c r="B70" s="96">
        <f>+COUNT($B$54:B69)+1</f>
        <v>16</v>
      </c>
      <c r="C70" s="97" t="s">
        <v>112</v>
      </c>
      <c r="D70" s="98" t="s">
        <v>1383</v>
      </c>
      <c r="E70" s="55" t="s">
        <v>723</v>
      </c>
      <c r="F70" s="55">
        <v>545.6</v>
      </c>
      <c r="G70" s="9"/>
      <c r="H70" s="95">
        <f t="shared" si="5"/>
        <v>0</v>
      </c>
      <c r="J70" s="49"/>
    </row>
    <row r="71" spans="2:10" s="48" customFormat="1" ht="15.75" customHeight="1">
      <c r="B71" s="94" t="s">
        <v>121</v>
      </c>
      <c r="C71" s="287" t="s">
        <v>724</v>
      </c>
      <c r="D71" s="287"/>
      <c r="E71" s="287"/>
      <c r="F71" s="287"/>
      <c r="G71" s="7"/>
      <c r="H71" s="95"/>
    </row>
    <row r="72" spans="2:10" s="48" customFormat="1" ht="78.75">
      <c r="B72" s="96">
        <f>+COUNT($B$54:B71)+1</f>
        <v>17</v>
      </c>
      <c r="C72" s="97" t="s">
        <v>725</v>
      </c>
      <c r="D72" s="98" t="s">
        <v>1425</v>
      </c>
      <c r="E72" s="55" t="s">
        <v>741</v>
      </c>
      <c r="F72" s="55">
        <v>1</v>
      </c>
      <c r="G72" s="9"/>
      <c r="H72" s="95">
        <f t="shared" ref="H72:H85" si="6">+$F72*G72</f>
        <v>0</v>
      </c>
      <c r="J72" s="49"/>
    </row>
    <row r="73" spans="2:10" s="48" customFormat="1" ht="47.25">
      <c r="B73" s="96">
        <f>+COUNT($B$54:B72)+1</f>
        <v>18</v>
      </c>
      <c r="C73" s="97" t="s">
        <v>753</v>
      </c>
      <c r="D73" s="98" t="s">
        <v>754</v>
      </c>
      <c r="E73" s="55" t="s">
        <v>729</v>
      </c>
      <c r="F73" s="55">
        <v>161.6</v>
      </c>
      <c r="G73" s="9"/>
      <c r="H73" s="95">
        <f t="shared" si="6"/>
        <v>0</v>
      </c>
      <c r="J73" s="49"/>
    </row>
    <row r="74" spans="2:10" s="48" customFormat="1" ht="47.25">
      <c r="B74" s="96">
        <f>+COUNT($B$54:B73)+1</f>
        <v>19</v>
      </c>
      <c r="C74" s="97" t="s">
        <v>755</v>
      </c>
      <c r="D74" s="98" t="s">
        <v>756</v>
      </c>
      <c r="E74" s="55" t="s">
        <v>729</v>
      </c>
      <c r="F74" s="55">
        <v>40.4</v>
      </c>
      <c r="G74" s="9"/>
      <c r="H74" s="95">
        <f t="shared" si="6"/>
        <v>0</v>
      </c>
      <c r="J74" s="49"/>
    </row>
    <row r="75" spans="2:10" s="48" customFormat="1" ht="47.25">
      <c r="B75" s="96">
        <f>+COUNT($B$54:B74)+1</f>
        <v>20</v>
      </c>
      <c r="C75" s="97" t="s">
        <v>730</v>
      </c>
      <c r="D75" s="98" t="s">
        <v>731</v>
      </c>
      <c r="E75" s="55" t="s">
        <v>714</v>
      </c>
      <c r="F75" s="55">
        <v>44.25</v>
      </c>
      <c r="G75" s="9"/>
      <c r="H75" s="95">
        <f t="shared" si="6"/>
        <v>0</v>
      </c>
      <c r="J75" s="49"/>
    </row>
    <row r="76" spans="2:10" s="48" customFormat="1" ht="63">
      <c r="B76" s="96">
        <f>+COUNT($B$54:B75)+1</f>
        <v>21</v>
      </c>
      <c r="C76" s="97" t="s">
        <v>732</v>
      </c>
      <c r="D76" s="98" t="s">
        <v>733</v>
      </c>
      <c r="E76" s="55" t="s">
        <v>714</v>
      </c>
      <c r="F76" s="55">
        <v>250.75</v>
      </c>
      <c r="G76" s="9"/>
      <c r="H76" s="95">
        <f t="shared" si="6"/>
        <v>0</v>
      </c>
      <c r="J76" s="49"/>
    </row>
    <row r="77" spans="2:10" s="48" customFormat="1" ht="63">
      <c r="B77" s="96">
        <f>+COUNT($B$54:B76)+1</f>
        <v>22</v>
      </c>
      <c r="C77" s="97" t="s">
        <v>757</v>
      </c>
      <c r="D77" s="98" t="s">
        <v>758</v>
      </c>
      <c r="E77" s="55" t="s">
        <v>741</v>
      </c>
      <c r="F77" s="55">
        <v>1</v>
      </c>
      <c r="G77" s="9"/>
      <c r="H77" s="95">
        <f t="shared" si="6"/>
        <v>0</v>
      </c>
      <c r="J77" s="49"/>
    </row>
    <row r="78" spans="2:10" s="48" customFormat="1" ht="63">
      <c r="B78" s="96">
        <f>+COUNT($B$54:B77)+1</f>
        <v>23</v>
      </c>
      <c r="C78" s="97" t="s">
        <v>759</v>
      </c>
      <c r="D78" s="98" t="s">
        <v>760</v>
      </c>
      <c r="E78" s="55" t="s">
        <v>741</v>
      </c>
      <c r="F78" s="55">
        <v>2</v>
      </c>
      <c r="G78" s="9"/>
      <c r="H78" s="95">
        <f t="shared" si="6"/>
        <v>0</v>
      </c>
      <c r="J78" s="49"/>
    </row>
    <row r="79" spans="2:10" s="48" customFormat="1" ht="63">
      <c r="B79" s="96">
        <f>+COUNT($B$54:B78)+1</f>
        <v>24</v>
      </c>
      <c r="C79" s="97" t="s">
        <v>761</v>
      </c>
      <c r="D79" s="98" t="s">
        <v>762</v>
      </c>
      <c r="E79" s="55" t="s">
        <v>741</v>
      </c>
      <c r="F79" s="55">
        <v>1</v>
      </c>
      <c r="G79" s="9"/>
      <c r="H79" s="95">
        <f t="shared" si="6"/>
        <v>0</v>
      </c>
      <c r="J79" s="49"/>
    </row>
    <row r="80" spans="2:10" s="48" customFormat="1" ht="63">
      <c r="B80" s="96">
        <f>+COUNT($B$54:B79)+1</f>
        <v>25</v>
      </c>
      <c r="C80" s="97" t="s">
        <v>763</v>
      </c>
      <c r="D80" s="98" t="s">
        <v>1426</v>
      </c>
      <c r="E80" s="55" t="s">
        <v>741</v>
      </c>
      <c r="F80" s="55">
        <v>3</v>
      </c>
      <c r="G80" s="9"/>
      <c r="H80" s="95">
        <f t="shared" si="6"/>
        <v>0</v>
      </c>
      <c r="J80" s="49"/>
    </row>
    <row r="81" spans="2:10" s="48" customFormat="1" ht="63">
      <c r="B81" s="96">
        <f>+COUNT($B$54:B80)+1</f>
        <v>26</v>
      </c>
      <c r="C81" s="97" t="s">
        <v>765</v>
      </c>
      <c r="D81" s="98" t="s">
        <v>766</v>
      </c>
      <c r="E81" s="55" t="s">
        <v>741</v>
      </c>
      <c r="F81" s="55">
        <v>1</v>
      </c>
      <c r="G81" s="9"/>
      <c r="H81" s="95">
        <f t="shared" si="6"/>
        <v>0</v>
      </c>
      <c r="J81" s="49"/>
    </row>
    <row r="82" spans="2:10" s="48" customFormat="1" ht="47.25">
      <c r="B82" s="96">
        <f>+COUNT($B$54:B81)+1</f>
        <v>27</v>
      </c>
      <c r="C82" s="97" t="s">
        <v>668</v>
      </c>
      <c r="D82" s="98" t="s">
        <v>767</v>
      </c>
      <c r="E82" s="55" t="s">
        <v>741</v>
      </c>
      <c r="F82" s="55">
        <v>5</v>
      </c>
      <c r="G82" s="9"/>
      <c r="H82" s="95">
        <f t="shared" si="6"/>
        <v>0</v>
      </c>
      <c r="J82" s="49"/>
    </row>
    <row r="83" spans="2:10" s="48" customFormat="1" ht="47.25">
      <c r="B83" s="96">
        <f>+COUNT($B$54:B82)+1</f>
        <v>28</v>
      </c>
      <c r="C83" s="97" t="s">
        <v>768</v>
      </c>
      <c r="D83" s="98" t="s">
        <v>769</v>
      </c>
      <c r="E83" s="55" t="s">
        <v>741</v>
      </c>
      <c r="F83" s="55">
        <v>2</v>
      </c>
      <c r="G83" s="9"/>
      <c r="H83" s="95">
        <f t="shared" si="6"/>
        <v>0</v>
      </c>
      <c r="J83" s="49"/>
    </row>
    <row r="84" spans="2:10" s="48" customFormat="1">
      <c r="B84" s="96">
        <f>+COUNT($B$54:B83)+1</f>
        <v>29</v>
      </c>
      <c r="C84" s="97" t="s">
        <v>736</v>
      </c>
      <c r="D84" s="98" t="s">
        <v>737</v>
      </c>
      <c r="E84" s="55" t="s">
        <v>1371</v>
      </c>
      <c r="F84" s="55">
        <v>202</v>
      </c>
      <c r="G84" s="9"/>
      <c r="H84" s="95">
        <f t="shared" si="6"/>
        <v>0</v>
      </c>
      <c r="J84" s="49"/>
    </row>
    <row r="85" spans="2:10" s="48" customFormat="1" ht="31.5">
      <c r="B85" s="96">
        <f>+COUNT($B$54:B84)+1</f>
        <v>30</v>
      </c>
      <c r="C85" s="97" t="s">
        <v>738</v>
      </c>
      <c r="D85" s="98" t="s">
        <v>739</v>
      </c>
      <c r="E85" s="55" t="s">
        <v>1371</v>
      </c>
      <c r="F85" s="55">
        <v>202</v>
      </c>
      <c r="G85" s="9"/>
      <c r="H85" s="95">
        <f t="shared" si="6"/>
        <v>0</v>
      </c>
      <c r="J85" s="49"/>
    </row>
    <row r="86" spans="2:10" s="48" customFormat="1" ht="15.75" customHeight="1">
      <c r="B86" s="99"/>
      <c r="C86" s="100"/>
      <c r="D86" s="101"/>
      <c r="E86" s="102"/>
      <c r="F86" s="103"/>
      <c r="G86" s="40"/>
      <c r="H86" s="104"/>
    </row>
    <row r="87" spans="2:10" s="48" customFormat="1" ht="16.5" thickBot="1">
      <c r="B87" s="105"/>
      <c r="C87" s="106"/>
      <c r="D87" s="106"/>
      <c r="E87" s="107"/>
      <c r="F87" s="107"/>
      <c r="G87" s="8" t="str">
        <f>C53&amp;" SKUPAJ:"</f>
        <v>FEKALNI KANAL F2 SKUPAJ:</v>
      </c>
      <c r="H87" s="108">
        <f>SUM(H$54:H$85)</f>
        <v>0</v>
      </c>
    </row>
    <row r="88" spans="2:10" s="48" customFormat="1">
      <c r="B88" s="109"/>
      <c r="C88" s="100"/>
      <c r="D88" s="110"/>
      <c r="E88" s="111"/>
      <c r="F88" s="103"/>
      <c r="G88" s="40"/>
      <c r="H88" s="104"/>
      <c r="J88" s="49"/>
    </row>
    <row r="89" spans="2:10" s="48" customFormat="1">
      <c r="B89" s="90" t="s">
        <v>46</v>
      </c>
      <c r="C89" s="288" t="s">
        <v>770</v>
      </c>
      <c r="D89" s="288"/>
      <c r="E89" s="91"/>
      <c r="F89" s="92"/>
      <c r="G89" s="6"/>
      <c r="H89" s="93"/>
      <c r="J89" s="49"/>
    </row>
    <row r="90" spans="2:10" s="48" customFormat="1" ht="15.75" customHeight="1">
      <c r="B90" s="94" t="s">
        <v>143</v>
      </c>
      <c r="C90" s="287" t="s">
        <v>59</v>
      </c>
      <c r="D90" s="287"/>
      <c r="E90" s="287"/>
      <c r="F90" s="287"/>
      <c r="G90" s="7"/>
      <c r="H90" s="95"/>
    </row>
    <row r="91" spans="2:10" s="48" customFormat="1" ht="47.25">
      <c r="B91" s="96">
        <f>+COUNT($B90:B$90)+1</f>
        <v>1</v>
      </c>
      <c r="C91" s="97" t="s">
        <v>515</v>
      </c>
      <c r="D91" s="98" t="s">
        <v>1424</v>
      </c>
      <c r="E91" s="55" t="s">
        <v>719</v>
      </c>
      <c r="F91" s="55">
        <v>66</v>
      </c>
      <c r="G91" s="9"/>
      <c r="H91" s="95">
        <f t="shared" ref="H91" si="7">+$F91*G91</f>
        <v>0</v>
      </c>
      <c r="J91" s="49"/>
    </row>
    <row r="92" spans="2:10" s="48" customFormat="1" ht="47.25">
      <c r="B92" s="96">
        <f>+COUNT($B$90:B91)+1</f>
        <v>2</v>
      </c>
      <c r="C92" s="97" t="s">
        <v>75</v>
      </c>
      <c r="D92" s="98" t="s">
        <v>1351</v>
      </c>
      <c r="E92" s="55" t="s">
        <v>741</v>
      </c>
      <c r="F92" s="55">
        <v>3</v>
      </c>
      <c r="G92" s="9"/>
      <c r="H92" s="95">
        <f t="shared" ref="H92:H103" si="8">+$F92*G92</f>
        <v>0</v>
      </c>
      <c r="J92" s="49"/>
    </row>
    <row r="93" spans="2:10" s="48" customFormat="1" ht="31.5">
      <c r="B93" s="96">
        <f>+COUNT($B$90:B92)+1</f>
        <v>3</v>
      </c>
      <c r="C93" s="97" t="s">
        <v>423</v>
      </c>
      <c r="D93" s="98" t="s">
        <v>1353</v>
      </c>
      <c r="E93" s="55" t="s">
        <v>741</v>
      </c>
      <c r="F93" s="55">
        <v>3</v>
      </c>
      <c r="G93" s="9"/>
      <c r="H93" s="95">
        <f t="shared" si="8"/>
        <v>0</v>
      </c>
      <c r="J93" s="49"/>
    </row>
    <row r="94" spans="2:10" s="48" customFormat="1" ht="47.25">
      <c r="B94" s="96">
        <f>+COUNT($B$90:B93)+1</f>
        <v>4</v>
      </c>
      <c r="C94" s="97" t="s">
        <v>91</v>
      </c>
      <c r="D94" s="98" t="s">
        <v>1382</v>
      </c>
      <c r="E94" s="55" t="s">
        <v>714</v>
      </c>
      <c r="F94" s="55">
        <v>7.5</v>
      </c>
      <c r="G94" s="9"/>
      <c r="H94" s="95">
        <f t="shared" si="8"/>
        <v>0</v>
      </c>
      <c r="J94" s="49"/>
    </row>
    <row r="95" spans="2:10" s="48" customFormat="1" ht="63">
      <c r="B95" s="96">
        <f>+COUNT($B$90:B94)+1</f>
        <v>5</v>
      </c>
      <c r="C95" s="97" t="s">
        <v>599</v>
      </c>
      <c r="D95" s="98" t="s">
        <v>771</v>
      </c>
      <c r="E95" s="55" t="s">
        <v>714</v>
      </c>
      <c r="F95" s="55">
        <v>62</v>
      </c>
      <c r="G95" s="9"/>
      <c r="H95" s="95">
        <f t="shared" si="8"/>
        <v>0</v>
      </c>
      <c r="J95" s="49"/>
    </row>
    <row r="96" spans="2:10" s="48" customFormat="1" ht="47.25">
      <c r="B96" s="96">
        <f>+COUNT($B$90:B95)+1</f>
        <v>6</v>
      </c>
      <c r="C96" s="97" t="s">
        <v>716</v>
      </c>
      <c r="D96" s="98" t="s">
        <v>772</v>
      </c>
      <c r="E96" s="55" t="s">
        <v>714</v>
      </c>
      <c r="F96" s="55">
        <v>93</v>
      </c>
      <c r="G96" s="9"/>
      <c r="H96" s="95">
        <f t="shared" si="8"/>
        <v>0</v>
      </c>
      <c r="J96" s="49"/>
    </row>
    <row r="97" spans="2:10" s="48" customFormat="1" ht="31.5">
      <c r="B97" s="96">
        <f>+COUNT($B$90:B96)+1</f>
        <v>7</v>
      </c>
      <c r="C97" s="97" t="s">
        <v>720</v>
      </c>
      <c r="D97" s="98" t="s">
        <v>721</v>
      </c>
      <c r="E97" s="55" t="s">
        <v>714</v>
      </c>
      <c r="F97" s="55">
        <v>37</v>
      </c>
      <c r="G97" s="9"/>
      <c r="H97" s="95">
        <f t="shared" si="8"/>
        <v>0</v>
      </c>
      <c r="J97" s="49"/>
    </row>
    <row r="98" spans="2:10" s="48" customFormat="1" ht="31.5">
      <c r="B98" s="96">
        <f>+COUNT($B$90:B97)+1</f>
        <v>8</v>
      </c>
      <c r="C98" s="97" t="s">
        <v>98</v>
      </c>
      <c r="D98" s="98" t="s">
        <v>718</v>
      </c>
      <c r="E98" s="55" t="s">
        <v>714</v>
      </c>
      <c r="F98" s="55">
        <v>62</v>
      </c>
      <c r="G98" s="9"/>
      <c r="H98" s="95">
        <f t="shared" si="8"/>
        <v>0</v>
      </c>
      <c r="J98" s="49"/>
    </row>
    <row r="99" spans="2:10" s="48" customFormat="1">
      <c r="B99" s="96">
        <f>+COUNT($B$90:B98)+1</f>
        <v>9</v>
      </c>
      <c r="C99" s="97" t="s">
        <v>247</v>
      </c>
      <c r="D99" s="98" t="s">
        <v>773</v>
      </c>
      <c r="E99" s="55" t="s">
        <v>714</v>
      </c>
      <c r="F99" s="55">
        <v>27</v>
      </c>
      <c r="G99" s="9"/>
      <c r="H99" s="95">
        <f t="shared" si="8"/>
        <v>0</v>
      </c>
      <c r="J99" s="49"/>
    </row>
    <row r="100" spans="2:10" s="48" customFormat="1" ht="31.5">
      <c r="B100" s="96">
        <f>+COUNT($B$90:B99)+1</f>
        <v>10</v>
      </c>
      <c r="C100" s="97" t="s">
        <v>751</v>
      </c>
      <c r="D100" s="98" t="s">
        <v>752</v>
      </c>
      <c r="E100" s="55" t="s">
        <v>714</v>
      </c>
      <c r="F100" s="55">
        <v>87.13</v>
      </c>
      <c r="G100" s="9"/>
      <c r="H100" s="95">
        <f t="shared" si="8"/>
        <v>0</v>
      </c>
      <c r="J100" s="49"/>
    </row>
    <row r="101" spans="2:10" s="48" customFormat="1">
      <c r="B101" s="96">
        <f>+COUNT($B$90:B100)+1</f>
        <v>11</v>
      </c>
      <c r="C101" s="97" t="s">
        <v>112</v>
      </c>
      <c r="D101" s="98" t="s">
        <v>1383</v>
      </c>
      <c r="E101" s="55" t="s">
        <v>723</v>
      </c>
      <c r="F101" s="55">
        <v>204.8</v>
      </c>
      <c r="G101" s="9"/>
      <c r="H101" s="95">
        <f t="shared" si="8"/>
        <v>0</v>
      </c>
      <c r="J101" s="49"/>
    </row>
    <row r="102" spans="2:10" s="48" customFormat="1" ht="15.75" customHeight="1">
      <c r="B102" s="94" t="s">
        <v>145</v>
      </c>
      <c r="C102" s="287" t="s">
        <v>724</v>
      </c>
      <c r="D102" s="287"/>
      <c r="E102" s="287"/>
      <c r="F102" s="287"/>
      <c r="G102" s="7"/>
      <c r="H102" s="95"/>
    </row>
    <row r="103" spans="2:10" s="48" customFormat="1" ht="78.75">
      <c r="B103" s="96">
        <f>+COUNT($B$90:B102)+1</f>
        <v>12</v>
      </c>
      <c r="C103" s="97" t="s">
        <v>725</v>
      </c>
      <c r="D103" s="98" t="s">
        <v>726</v>
      </c>
      <c r="E103" s="55" t="s">
        <v>741</v>
      </c>
      <c r="F103" s="55">
        <v>1</v>
      </c>
      <c r="G103" s="9"/>
      <c r="H103" s="95">
        <f t="shared" si="8"/>
        <v>0</v>
      </c>
      <c r="J103" s="49"/>
    </row>
    <row r="104" spans="2:10" s="48" customFormat="1" ht="47.25">
      <c r="B104" s="96">
        <f>+COUNT($B$90:B103)+1</f>
        <v>13</v>
      </c>
      <c r="C104" s="97" t="s">
        <v>774</v>
      </c>
      <c r="D104" s="98" t="s">
        <v>775</v>
      </c>
      <c r="E104" s="55" t="s">
        <v>729</v>
      </c>
      <c r="F104" s="55">
        <v>28</v>
      </c>
      <c r="G104" s="9"/>
      <c r="H104" s="95">
        <f t="shared" ref="H104:H113" si="9">+$F104*G104</f>
        <v>0</v>
      </c>
      <c r="J104" s="49"/>
    </row>
    <row r="105" spans="2:10" s="48" customFormat="1" ht="47.25">
      <c r="B105" s="96">
        <f>+COUNT($B$90:B104)+1</f>
        <v>14</v>
      </c>
      <c r="C105" s="97" t="s">
        <v>753</v>
      </c>
      <c r="D105" s="98" t="s">
        <v>754</v>
      </c>
      <c r="E105" s="55" t="s">
        <v>729</v>
      </c>
      <c r="F105" s="55">
        <v>25</v>
      </c>
      <c r="G105" s="9"/>
      <c r="H105" s="95">
        <f t="shared" si="9"/>
        <v>0</v>
      </c>
      <c r="J105" s="49"/>
    </row>
    <row r="106" spans="2:10" s="48" customFormat="1" ht="47.25">
      <c r="B106" s="96">
        <f>+COUNT($B$90:B105)+1</f>
        <v>15</v>
      </c>
      <c r="C106" s="97" t="s">
        <v>730</v>
      </c>
      <c r="D106" s="98" t="s">
        <v>731</v>
      </c>
      <c r="E106" s="55" t="s">
        <v>714</v>
      </c>
      <c r="F106" s="55">
        <v>17.75</v>
      </c>
      <c r="G106" s="9"/>
      <c r="H106" s="95">
        <f t="shared" si="9"/>
        <v>0</v>
      </c>
      <c r="J106" s="49"/>
    </row>
    <row r="107" spans="2:10" s="48" customFormat="1" ht="63">
      <c r="B107" s="96">
        <f>+COUNT($B$90:B106)+1</f>
        <v>16</v>
      </c>
      <c r="C107" s="97" t="s">
        <v>732</v>
      </c>
      <c r="D107" s="98" t="s">
        <v>733</v>
      </c>
      <c r="E107" s="55" t="s">
        <v>714</v>
      </c>
      <c r="F107" s="55">
        <v>26.6</v>
      </c>
      <c r="G107" s="9"/>
      <c r="H107" s="95">
        <f t="shared" si="9"/>
        <v>0</v>
      </c>
      <c r="J107" s="49"/>
    </row>
    <row r="108" spans="2:10" s="48" customFormat="1" ht="63">
      <c r="B108" s="96">
        <f>+COUNT($B$90:B107)+1</f>
        <v>17</v>
      </c>
      <c r="C108" s="97" t="s">
        <v>776</v>
      </c>
      <c r="D108" s="98" t="s">
        <v>777</v>
      </c>
      <c r="E108" s="55" t="s">
        <v>741</v>
      </c>
      <c r="F108" s="55">
        <v>1</v>
      </c>
      <c r="G108" s="9"/>
      <c r="H108" s="95">
        <f t="shared" si="9"/>
        <v>0</v>
      </c>
      <c r="J108" s="49"/>
    </row>
    <row r="109" spans="2:10" s="48" customFormat="1" ht="63">
      <c r="B109" s="96">
        <f>+COUNT($B$90:B108)+1</f>
        <v>18</v>
      </c>
      <c r="C109" s="97" t="s">
        <v>778</v>
      </c>
      <c r="D109" s="98" t="s">
        <v>779</v>
      </c>
      <c r="E109" s="55" t="s">
        <v>741</v>
      </c>
      <c r="F109" s="55">
        <v>2</v>
      </c>
      <c r="G109" s="9"/>
      <c r="H109" s="95">
        <f t="shared" si="9"/>
        <v>0</v>
      </c>
      <c r="J109" s="49"/>
    </row>
    <row r="110" spans="2:10" s="48" customFormat="1" ht="47.25">
      <c r="B110" s="96">
        <f>+COUNT($B$90:B109)+1</f>
        <v>19</v>
      </c>
      <c r="C110" s="97" t="s">
        <v>668</v>
      </c>
      <c r="D110" s="98" t="s">
        <v>767</v>
      </c>
      <c r="E110" s="55" t="s">
        <v>741</v>
      </c>
      <c r="F110" s="55">
        <v>3</v>
      </c>
      <c r="G110" s="9"/>
      <c r="H110" s="95">
        <f t="shared" si="9"/>
        <v>0</v>
      </c>
      <c r="J110" s="49"/>
    </row>
    <row r="111" spans="2:10" s="48" customFormat="1" ht="47.25">
      <c r="B111" s="96">
        <f>+COUNT($B$90:B110)+1</f>
        <v>20</v>
      </c>
      <c r="C111" s="97" t="s">
        <v>768</v>
      </c>
      <c r="D111" s="98" t="s">
        <v>769</v>
      </c>
      <c r="E111" s="55" t="s">
        <v>741</v>
      </c>
      <c r="F111" s="55">
        <v>2</v>
      </c>
      <c r="G111" s="9"/>
      <c r="H111" s="95">
        <f t="shared" si="9"/>
        <v>0</v>
      </c>
      <c r="J111" s="49"/>
    </row>
    <row r="112" spans="2:10" s="48" customFormat="1">
      <c r="B112" s="96">
        <f>+COUNT($B$90:B111)+1</f>
        <v>21</v>
      </c>
      <c r="C112" s="97" t="s">
        <v>736</v>
      </c>
      <c r="D112" s="98" t="s">
        <v>737</v>
      </c>
      <c r="E112" s="55" t="s">
        <v>1371</v>
      </c>
      <c r="F112" s="55">
        <v>53</v>
      </c>
      <c r="G112" s="9"/>
      <c r="H112" s="95">
        <f t="shared" si="9"/>
        <v>0</v>
      </c>
      <c r="J112" s="49"/>
    </row>
    <row r="113" spans="2:10" s="48" customFormat="1" ht="31.5">
      <c r="B113" s="96">
        <f>+COUNT($B$90:B112)+1</f>
        <v>22</v>
      </c>
      <c r="C113" s="97" t="s">
        <v>738</v>
      </c>
      <c r="D113" s="98" t="s">
        <v>739</v>
      </c>
      <c r="E113" s="55" t="s">
        <v>1371</v>
      </c>
      <c r="F113" s="55">
        <v>55</v>
      </c>
      <c r="G113" s="9"/>
      <c r="H113" s="95">
        <f t="shared" si="9"/>
        <v>0</v>
      </c>
      <c r="J113" s="49"/>
    </row>
    <row r="114" spans="2:10" s="48" customFormat="1" ht="15.75" customHeight="1">
      <c r="B114" s="99"/>
      <c r="C114" s="100"/>
      <c r="D114" s="101"/>
      <c r="E114" s="102"/>
      <c r="F114" s="103"/>
      <c r="G114" s="40"/>
      <c r="H114" s="104"/>
    </row>
    <row r="115" spans="2:10" s="48" customFormat="1" ht="16.5" thickBot="1">
      <c r="B115" s="105"/>
      <c r="C115" s="106"/>
      <c r="D115" s="106"/>
      <c r="E115" s="107"/>
      <c r="F115" s="107"/>
      <c r="G115" s="8" t="str">
        <f>C89&amp;" SKUPAJ:"</f>
        <v>FEKALNI KANAL F3 SKUPAJ:</v>
      </c>
      <c r="H115" s="108">
        <f>SUM(H$91:H$113)</f>
        <v>0</v>
      </c>
    </row>
    <row r="116" spans="2:10" s="48" customFormat="1">
      <c r="B116" s="109"/>
      <c r="C116" s="100"/>
      <c r="D116" s="110"/>
      <c r="E116" s="111"/>
      <c r="F116" s="103"/>
      <c r="G116" s="40"/>
      <c r="H116" s="104"/>
      <c r="J116" s="49"/>
    </row>
    <row r="117" spans="2:10" s="48" customFormat="1">
      <c r="B117" s="90" t="s">
        <v>47</v>
      </c>
      <c r="C117" s="288" t="s">
        <v>780</v>
      </c>
      <c r="D117" s="288"/>
      <c r="E117" s="91"/>
      <c r="F117" s="92"/>
      <c r="G117" s="6"/>
      <c r="H117" s="93"/>
      <c r="J117" s="49"/>
    </row>
    <row r="118" spans="2:10" s="48" customFormat="1" ht="15.75" customHeight="1">
      <c r="B118" s="94" t="s">
        <v>151</v>
      </c>
      <c r="C118" s="287" t="s">
        <v>59</v>
      </c>
      <c r="D118" s="287"/>
      <c r="E118" s="287"/>
      <c r="F118" s="287"/>
      <c r="G118" s="7"/>
      <c r="H118" s="95"/>
    </row>
    <row r="119" spans="2:10" s="48" customFormat="1" ht="47.25">
      <c r="B119" s="96">
        <f>+COUNT($B$118:B118)+1</f>
        <v>1</v>
      </c>
      <c r="C119" s="97" t="s">
        <v>91</v>
      </c>
      <c r="D119" s="98" t="s">
        <v>1382</v>
      </c>
      <c r="E119" s="55" t="s">
        <v>714</v>
      </c>
      <c r="F119" s="55">
        <v>32</v>
      </c>
      <c r="G119" s="9"/>
      <c r="H119" s="95">
        <f t="shared" ref="H119" si="10">+$F119*G119</f>
        <v>0</v>
      </c>
      <c r="J119" s="49"/>
    </row>
    <row r="120" spans="2:10" s="48" customFormat="1" ht="63">
      <c r="B120" s="96">
        <f>+COUNT($B$118:B119)+1</f>
        <v>2</v>
      </c>
      <c r="C120" s="97" t="s">
        <v>597</v>
      </c>
      <c r="D120" s="98" t="s">
        <v>781</v>
      </c>
      <c r="E120" s="55" t="s">
        <v>714</v>
      </c>
      <c r="F120" s="55">
        <v>112</v>
      </c>
      <c r="G120" s="9"/>
      <c r="H120" s="95">
        <f t="shared" ref="H120:H131" si="11">+$F120*G120</f>
        <v>0</v>
      </c>
      <c r="J120" s="49"/>
    </row>
    <row r="121" spans="2:10" s="48" customFormat="1" ht="47.25">
      <c r="B121" s="96">
        <f>+COUNT($B$118:B120)+1</f>
        <v>3</v>
      </c>
      <c r="C121" s="97" t="s">
        <v>716</v>
      </c>
      <c r="D121" s="98" t="s">
        <v>782</v>
      </c>
      <c r="E121" s="55" t="s">
        <v>714</v>
      </c>
      <c r="F121" s="55">
        <v>168</v>
      </c>
      <c r="G121" s="9"/>
      <c r="H121" s="95">
        <f t="shared" si="11"/>
        <v>0</v>
      </c>
      <c r="J121" s="49"/>
    </row>
    <row r="122" spans="2:10" s="48" customFormat="1" ht="31.5">
      <c r="B122" s="96">
        <f>+COUNT($B$118:B121)+1</f>
        <v>4</v>
      </c>
      <c r="C122" s="97" t="s">
        <v>568</v>
      </c>
      <c r="D122" s="98" t="s">
        <v>569</v>
      </c>
      <c r="E122" s="55" t="s">
        <v>719</v>
      </c>
      <c r="F122" s="55">
        <v>89.6</v>
      </c>
      <c r="G122" s="9"/>
      <c r="H122" s="95">
        <f t="shared" si="11"/>
        <v>0</v>
      </c>
      <c r="J122" s="49"/>
    </row>
    <row r="123" spans="2:10" s="48" customFormat="1" ht="31.5">
      <c r="B123" s="96">
        <f>+COUNT($B$118:B122)+1</f>
        <v>5</v>
      </c>
      <c r="C123" s="97" t="s">
        <v>720</v>
      </c>
      <c r="D123" s="98" t="s">
        <v>721</v>
      </c>
      <c r="E123" s="55" t="s">
        <v>714</v>
      </c>
      <c r="F123" s="55">
        <v>34</v>
      </c>
      <c r="G123" s="9"/>
      <c r="H123" s="95">
        <f t="shared" si="11"/>
        <v>0</v>
      </c>
      <c r="J123" s="49"/>
    </row>
    <row r="124" spans="2:10" s="48" customFormat="1">
      <c r="B124" s="96">
        <f>+COUNT($B$118:B123)+1</f>
        <v>6</v>
      </c>
      <c r="C124" s="97" t="s">
        <v>100</v>
      </c>
      <c r="D124" s="98" t="s">
        <v>722</v>
      </c>
      <c r="E124" s="55" t="s">
        <v>714</v>
      </c>
      <c r="F124" s="55">
        <v>155</v>
      </c>
      <c r="G124" s="9"/>
      <c r="H124" s="95">
        <f t="shared" si="11"/>
        <v>0</v>
      </c>
      <c r="J124" s="49"/>
    </row>
    <row r="125" spans="2:10" s="48" customFormat="1">
      <c r="B125" s="96">
        <f>+COUNT($B$118:B124)+1</f>
        <v>7</v>
      </c>
      <c r="C125" s="97" t="s">
        <v>112</v>
      </c>
      <c r="D125" s="98" t="s">
        <v>1383</v>
      </c>
      <c r="E125" s="55" t="s">
        <v>723</v>
      </c>
      <c r="F125" s="55">
        <v>200</v>
      </c>
      <c r="G125" s="9"/>
      <c r="H125" s="95">
        <f t="shared" si="11"/>
        <v>0</v>
      </c>
      <c r="J125" s="49"/>
    </row>
    <row r="126" spans="2:10" s="48" customFormat="1" ht="31.5">
      <c r="B126" s="96">
        <f>+COUNT($B$118:B125)+1</f>
        <v>8</v>
      </c>
      <c r="C126" s="97" t="s">
        <v>783</v>
      </c>
      <c r="D126" s="98" t="s">
        <v>784</v>
      </c>
      <c r="E126" s="55" t="s">
        <v>719</v>
      </c>
      <c r="F126" s="55">
        <v>560</v>
      </c>
      <c r="G126" s="9"/>
      <c r="H126" s="95">
        <f t="shared" si="11"/>
        <v>0</v>
      </c>
      <c r="J126" s="49"/>
    </row>
    <row r="127" spans="2:10" s="48" customFormat="1" ht="15.75" customHeight="1">
      <c r="B127" s="94" t="s">
        <v>156</v>
      </c>
      <c r="C127" s="287" t="s">
        <v>724</v>
      </c>
      <c r="D127" s="287"/>
      <c r="E127" s="287"/>
      <c r="F127" s="287"/>
      <c r="G127" s="7"/>
      <c r="H127" s="95"/>
    </row>
    <row r="128" spans="2:10" s="48" customFormat="1" ht="126">
      <c r="B128" s="96">
        <f>+COUNT($B$118:B127)+1</f>
        <v>9</v>
      </c>
      <c r="C128" s="97" t="s">
        <v>120</v>
      </c>
      <c r="D128" s="98" t="s">
        <v>711</v>
      </c>
      <c r="E128" s="55" t="s">
        <v>741</v>
      </c>
      <c r="F128" s="55">
        <v>1</v>
      </c>
      <c r="G128" s="9"/>
      <c r="H128" s="95">
        <f t="shared" si="11"/>
        <v>0</v>
      </c>
      <c r="J128" s="49"/>
    </row>
    <row r="129" spans="2:10" s="48" customFormat="1" ht="63">
      <c r="B129" s="96">
        <f>+COUNT($B$118:B128)+1</f>
        <v>10</v>
      </c>
      <c r="C129" s="97" t="s">
        <v>727</v>
      </c>
      <c r="D129" s="98" t="s">
        <v>728</v>
      </c>
      <c r="E129" s="55" t="s">
        <v>729</v>
      </c>
      <c r="F129" s="55">
        <v>112</v>
      </c>
      <c r="G129" s="9"/>
      <c r="H129" s="95">
        <f t="shared" si="11"/>
        <v>0</v>
      </c>
      <c r="J129" s="49"/>
    </row>
    <row r="130" spans="2:10" s="48" customFormat="1" ht="47.25">
      <c r="B130" s="96">
        <f>+COUNT($B$118:B129)+1</f>
        <v>11</v>
      </c>
      <c r="C130" s="97" t="s">
        <v>730</v>
      </c>
      <c r="D130" s="98" t="s">
        <v>731</v>
      </c>
      <c r="E130" s="55" t="s">
        <v>714</v>
      </c>
      <c r="F130" s="55">
        <v>5</v>
      </c>
      <c r="G130" s="9"/>
      <c r="H130" s="95">
        <f t="shared" si="11"/>
        <v>0</v>
      </c>
      <c r="J130" s="49"/>
    </row>
    <row r="131" spans="2:10" s="48" customFormat="1" ht="63">
      <c r="B131" s="96">
        <f>+COUNT($B$118:B130)+1</f>
        <v>12</v>
      </c>
      <c r="C131" s="97" t="s">
        <v>732</v>
      </c>
      <c r="D131" s="98" t="s">
        <v>733</v>
      </c>
      <c r="E131" s="55" t="s">
        <v>714</v>
      </c>
      <c r="F131" s="55">
        <v>89</v>
      </c>
      <c r="G131" s="9"/>
      <c r="H131" s="95">
        <f t="shared" si="11"/>
        <v>0</v>
      </c>
      <c r="J131" s="49"/>
    </row>
    <row r="132" spans="2:10" s="48" customFormat="1" ht="63">
      <c r="B132" s="96">
        <f>+COUNT($B$118:B131)+1</f>
        <v>13</v>
      </c>
      <c r="C132" s="97" t="s">
        <v>778</v>
      </c>
      <c r="D132" s="98" t="s">
        <v>779</v>
      </c>
      <c r="E132" s="55" t="s">
        <v>741</v>
      </c>
      <c r="F132" s="55">
        <v>1</v>
      </c>
      <c r="G132" s="9"/>
      <c r="H132" s="95">
        <f t="shared" ref="H132:H137" si="12">+$F132*G132</f>
        <v>0</v>
      </c>
      <c r="J132" s="49"/>
    </row>
    <row r="133" spans="2:10" s="48" customFormat="1" ht="47.25">
      <c r="B133" s="96">
        <f>+COUNT($B$118:B132)+1</f>
        <v>14</v>
      </c>
      <c r="C133" s="97" t="s">
        <v>668</v>
      </c>
      <c r="D133" s="98" t="s">
        <v>767</v>
      </c>
      <c r="E133" s="55" t="s">
        <v>741</v>
      </c>
      <c r="F133" s="55">
        <v>1</v>
      </c>
      <c r="G133" s="9"/>
      <c r="H133" s="95">
        <f t="shared" si="12"/>
        <v>0</v>
      </c>
      <c r="J133" s="49"/>
    </row>
    <row r="134" spans="2:10" s="48" customFormat="1" ht="47.25">
      <c r="B134" s="96">
        <f>+COUNT($B$118:B133)+1</f>
        <v>15</v>
      </c>
      <c r="C134" s="97" t="s">
        <v>768</v>
      </c>
      <c r="D134" s="98" t="s">
        <v>769</v>
      </c>
      <c r="E134" s="55" t="s">
        <v>741</v>
      </c>
      <c r="F134" s="55">
        <v>1</v>
      </c>
      <c r="G134" s="9"/>
      <c r="H134" s="95">
        <f t="shared" si="12"/>
        <v>0</v>
      </c>
      <c r="J134" s="49"/>
    </row>
    <row r="135" spans="2:10" s="48" customFormat="1" ht="31.5">
      <c r="B135" s="96">
        <f>+COUNT($B$118:B134)+1</f>
        <v>16</v>
      </c>
      <c r="C135" s="97" t="s">
        <v>734</v>
      </c>
      <c r="D135" s="98" t="s">
        <v>735</v>
      </c>
      <c r="E135" s="55" t="s">
        <v>741</v>
      </c>
      <c r="F135" s="55">
        <v>2</v>
      </c>
      <c r="G135" s="9"/>
      <c r="H135" s="95">
        <f t="shared" si="12"/>
        <v>0</v>
      </c>
      <c r="J135" s="49"/>
    </row>
    <row r="136" spans="2:10" s="48" customFormat="1">
      <c r="B136" s="96">
        <f>+COUNT($B$118:B135)+1</f>
        <v>17</v>
      </c>
      <c r="C136" s="97" t="s">
        <v>736</v>
      </c>
      <c r="D136" s="98" t="s">
        <v>737</v>
      </c>
      <c r="E136" s="55" t="s">
        <v>1371</v>
      </c>
      <c r="F136" s="55">
        <v>112</v>
      </c>
      <c r="G136" s="9"/>
      <c r="H136" s="95">
        <f t="shared" si="12"/>
        <v>0</v>
      </c>
      <c r="J136" s="49"/>
    </row>
    <row r="137" spans="2:10" s="48" customFormat="1" ht="31.5">
      <c r="B137" s="96">
        <f>+COUNT($B$118:B136)+1</f>
        <v>18</v>
      </c>
      <c r="C137" s="97" t="s">
        <v>738</v>
      </c>
      <c r="D137" s="98" t="s">
        <v>739</v>
      </c>
      <c r="E137" s="55" t="s">
        <v>1371</v>
      </c>
      <c r="F137" s="55">
        <v>112</v>
      </c>
      <c r="G137" s="9"/>
      <c r="H137" s="95">
        <f t="shared" si="12"/>
        <v>0</v>
      </c>
      <c r="J137" s="49"/>
    </row>
    <row r="138" spans="2:10" s="48" customFormat="1" ht="15.75" customHeight="1">
      <c r="B138" s="99"/>
      <c r="C138" s="100"/>
      <c r="D138" s="101"/>
      <c r="E138" s="102"/>
      <c r="F138" s="103"/>
      <c r="G138" s="40"/>
      <c r="H138" s="104"/>
    </row>
    <row r="139" spans="2:10" s="48" customFormat="1" ht="16.5" thickBot="1">
      <c r="B139" s="105"/>
      <c r="C139" s="106"/>
      <c r="D139" s="106"/>
      <c r="E139" s="107"/>
      <c r="F139" s="107"/>
      <c r="G139" s="8" t="str">
        <f>C117&amp;" SKUPAJ:"</f>
        <v>FEKALNI KANAL F4 SKUPAJ:</v>
      </c>
      <c r="H139" s="108">
        <f>SUM(H$119:H$137)</f>
        <v>0</v>
      </c>
    </row>
    <row r="141" spans="2:10" s="48" customFormat="1">
      <c r="B141" s="90" t="s">
        <v>54</v>
      </c>
      <c r="C141" s="288" t="s">
        <v>785</v>
      </c>
      <c r="D141" s="288"/>
      <c r="E141" s="91"/>
      <c r="F141" s="92"/>
      <c r="G141" s="6"/>
      <c r="H141" s="93"/>
      <c r="J141" s="49"/>
    </row>
    <row r="142" spans="2:10" s="48" customFormat="1" ht="15.75" customHeight="1">
      <c r="B142" s="94" t="s">
        <v>174</v>
      </c>
      <c r="C142" s="287" t="s">
        <v>59</v>
      </c>
      <c r="D142" s="287"/>
      <c r="E142" s="287"/>
      <c r="F142" s="287"/>
      <c r="G142" s="7"/>
      <c r="H142" s="95"/>
    </row>
    <row r="143" spans="2:10" s="48" customFormat="1" ht="47.25">
      <c r="B143" s="96">
        <f>+COUNT($B$142:B142)+1</f>
        <v>1</v>
      </c>
      <c r="C143" s="97" t="s">
        <v>515</v>
      </c>
      <c r="D143" s="98" t="s">
        <v>1424</v>
      </c>
      <c r="E143" s="55" t="s">
        <v>719</v>
      </c>
      <c r="F143" s="55">
        <v>675</v>
      </c>
      <c r="G143" s="9"/>
      <c r="H143" s="95">
        <f t="shared" ref="H143:H160" si="13">+$F143*G143</f>
        <v>0</v>
      </c>
      <c r="J143" s="49"/>
    </row>
    <row r="144" spans="2:10" s="48" customFormat="1" ht="47.25">
      <c r="B144" s="96">
        <f>+COUNT($B$142:B143)+1</f>
        <v>2</v>
      </c>
      <c r="C144" s="97" t="s">
        <v>75</v>
      </c>
      <c r="D144" s="98" t="s">
        <v>1351</v>
      </c>
      <c r="E144" s="55" t="s">
        <v>741</v>
      </c>
      <c r="F144" s="55">
        <v>10</v>
      </c>
      <c r="G144" s="9"/>
      <c r="H144" s="95">
        <f t="shared" si="13"/>
        <v>0</v>
      </c>
      <c r="J144" s="49"/>
    </row>
    <row r="145" spans="2:10" s="48" customFormat="1" ht="31.5">
      <c r="B145" s="96">
        <f>+COUNT($B$142:B144)+1</f>
        <v>3</v>
      </c>
      <c r="C145" s="97" t="s">
        <v>423</v>
      </c>
      <c r="D145" s="98" t="s">
        <v>1353</v>
      </c>
      <c r="E145" s="55" t="s">
        <v>741</v>
      </c>
      <c r="F145" s="55">
        <v>10</v>
      </c>
      <c r="G145" s="9"/>
      <c r="H145" s="95">
        <f t="shared" si="13"/>
        <v>0</v>
      </c>
      <c r="J145" s="49"/>
    </row>
    <row r="146" spans="2:10" s="48" customFormat="1" ht="47.25">
      <c r="B146" s="96">
        <f>+COUNT($B$142:B145)+1</f>
        <v>4</v>
      </c>
      <c r="C146" s="97" t="s">
        <v>742</v>
      </c>
      <c r="D146" s="98" t="s">
        <v>1384</v>
      </c>
      <c r="E146" s="55" t="s">
        <v>741</v>
      </c>
      <c r="F146" s="55">
        <v>6</v>
      </c>
      <c r="G146" s="9"/>
      <c r="H146" s="95">
        <f t="shared" si="13"/>
        <v>0</v>
      </c>
      <c r="J146" s="49"/>
    </row>
    <row r="147" spans="2:10" s="48" customFormat="1" ht="31.5">
      <c r="B147" s="96">
        <f>+COUNT($B$142:B146)+1</f>
        <v>5</v>
      </c>
      <c r="C147" s="97" t="s">
        <v>743</v>
      </c>
      <c r="D147" s="98" t="s">
        <v>744</v>
      </c>
      <c r="E147" s="55" t="s">
        <v>741</v>
      </c>
      <c r="F147" s="55">
        <v>6</v>
      </c>
      <c r="G147" s="9"/>
      <c r="H147" s="95">
        <f t="shared" si="13"/>
        <v>0</v>
      </c>
      <c r="J147" s="49"/>
    </row>
    <row r="148" spans="2:10" s="48" customFormat="1" ht="47.25">
      <c r="B148" s="96">
        <f>+COUNT($B$142:B147)+1</f>
        <v>6</v>
      </c>
      <c r="C148" s="97" t="s">
        <v>91</v>
      </c>
      <c r="D148" s="98" t="s">
        <v>1382</v>
      </c>
      <c r="E148" s="55" t="s">
        <v>714</v>
      </c>
      <c r="F148" s="55">
        <v>377</v>
      </c>
      <c r="G148" s="9"/>
      <c r="H148" s="95">
        <f t="shared" si="13"/>
        <v>0</v>
      </c>
      <c r="J148" s="49"/>
    </row>
    <row r="149" spans="2:10" s="48" customFormat="1" ht="63">
      <c r="B149" s="96">
        <f>+COUNT($B$142:B148)+1</f>
        <v>7</v>
      </c>
      <c r="C149" s="97" t="s">
        <v>599</v>
      </c>
      <c r="D149" s="98" t="s">
        <v>786</v>
      </c>
      <c r="E149" s="55" t="s">
        <v>714</v>
      </c>
      <c r="F149" s="55">
        <v>646</v>
      </c>
      <c r="G149" s="9"/>
      <c r="H149" s="95">
        <f t="shared" si="13"/>
        <v>0</v>
      </c>
      <c r="J149" s="49"/>
    </row>
    <row r="150" spans="2:10" s="48" customFormat="1" ht="47.25">
      <c r="B150" s="96">
        <f>+COUNT($B$142:B149)+1</f>
        <v>8</v>
      </c>
      <c r="C150" s="97" t="s">
        <v>716</v>
      </c>
      <c r="D150" s="98" t="s">
        <v>787</v>
      </c>
      <c r="E150" s="55" t="s">
        <v>714</v>
      </c>
      <c r="F150" s="55">
        <v>969</v>
      </c>
      <c r="G150" s="9"/>
      <c r="H150" s="95">
        <f t="shared" si="13"/>
        <v>0</v>
      </c>
      <c r="J150" s="49"/>
    </row>
    <row r="151" spans="2:10" s="48" customFormat="1" ht="47.25">
      <c r="B151" s="96">
        <f>+COUNT($B$142:B150)+1</f>
        <v>9</v>
      </c>
      <c r="C151" s="97" t="s">
        <v>601</v>
      </c>
      <c r="D151" s="98" t="s">
        <v>788</v>
      </c>
      <c r="E151" s="55" t="s">
        <v>714</v>
      </c>
      <c r="F151" s="55">
        <v>707</v>
      </c>
      <c r="G151" s="9"/>
      <c r="H151" s="95">
        <f t="shared" si="13"/>
        <v>0</v>
      </c>
      <c r="J151" s="49"/>
    </row>
    <row r="152" spans="2:10" s="48" customFormat="1" ht="47.25">
      <c r="B152" s="96">
        <f>+COUNT($B$142:B151)+1</f>
        <v>10</v>
      </c>
      <c r="C152" s="97" t="s">
        <v>603</v>
      </c>
      <c r="D152" s="98" t="s">
        <v>789</v>
      </c>
      <c r="E152" s="55" t="s">
        <v>714</v>
      </c>
      <c r="F152" s="55">
        <v>58</v>
      </c>
      <c r="G152" s="9"/>
      <c r="H152" s="95">
        <f t="shared" si="13"/>
        <v>0</v>
      </c>
      <c r="J152" s="49"/>
    </row>
    <row r="153" spans="2:10" s="48" customFormat="1" ht="31.5">
      <c r="B153" s="96">
        <f>+COUNT($B$142:B152)+1</f>
        <v>11</v>
      </c>
      <c r="C153" s="97" t="s">
        <v>749</v>
      </c>
      <c r="D153" s="98" t="s">
        <v>750</v>
      </c>
      <c r="E153" s="55" t="s">
        <v>714</v>
      </c>
      <c r="F153" s="55">
        <v>0</v>
      </c>
      <c r="G153" s="9"/>
      <c r="H153" s="95">
        <f t="shared" si="13"/>
        <v>0</v>
      </c>
      <c r="J153" s="49"/>
    </row>
    <row r="154" spans="2:10" s="48" customFormat="1" ht="31.5">
      <c r="B154" s="96">
        <f>+COUNT($B$142:B153)+1</f>
        <v>12</v>
      </c>
      <c r="C154" s="97" t="s">
        <v>98</v>
      </c>
      <c r="D154" s="98" t="s">
        <v>718</v>
      </c>
      <c r="E154" s="55" t="s">
        <v>719</v>
      </c>
      <c r="F154" s="55">
        <v>339.6</v>
      </c>
      <c r="G154" s="9"/>
      <c r="H154" s="95">
        <f t="shared" si="13"/>
        <v>0</v>
      </c>
      <c r="J154" s="49"/>
    </row>
    <row r="155" spans="2:10" s="48" customFormat="1" ht="31.5">
      <c r="B155" s="96">
        <f>+COUNT($B$142:B154)+1</f>
        <v>13</v>
      </c>
      <c r="C155" s="97" t="s">
        <v>720</v>
      </c>
      <c r="D155" s="98" t="s">
        <v>721</v>
      </c>
      <c r="E155" s="55" t="s">
        <v>714</v>
      </c>
      <c r="F155" s="55">
        <v>721.2</v>
      </c>
      <c r="G155" s="9"/>
      <c r="H155" s="95">
        <f t="shared" si="13"/>
        <v>0</v>
      </c>
      <c r="J155" s="49"/>
    </row>
    <row r="156" spans="2:10" s="48" customFormat="1">
      <c r="B156" s="96">
        <f>+COUNT($B$142:B155)+1</f>
        <v>14</v>
      </c>
      <c r="C156" s="97" t="s">
        <v>100</v>
      </c>
      <c r="D156" s="98" t="s">
        <v>722</v>
      </c>
      <c r="E156" s="55" t="s">
        <v>714</v>
      </c>
      <c r="F156" s="55">
        <v>1081.8</v>
      </c>
      <c r="G156" s="9"/>
      <c r="H156" s="95">
        <f t="shared" si="13"/>
        <v>0</v>
      </c>
      <c r="J156" s="49"/>
    </row>
    <row r="157" spans="2:10" s="48" customFormat="1" ht="31.5">
      <c r="B157" s="96">
        <f>+COUNT($B$142:B156)+1</f>
        <v>15</v>
      </c>
      <c r="C157" s="97" t="s">
        <v>751</v>
      </c>
      <c r="D157" s="98" t="s">
        <v>752</v>
      </c>
      <c r="E157" s="55" t="s">
        <v>719</v>
      </c>
      <c r="F157" s="55">
        <v>695</v>
      </c>
      <c r="G157" s="9"/>
      <c r="H157" s="95">
        <f t="shared" si="13"/>
        <v>0</v>
      </c>
      <c r="J157" s="49"/>
    </row>
    <row r="158" spans="2:10" s="48" customFormat="1">
      <c r="B158" s="96">
        <f>+COUNT($B$142:B157)+1</f>
        <v>16</v>
      </c>
      <c r="C158" s="97" t="s">
        <v>112</v>
      </c>
      <c r="D158" s="98" t="s">
        <v>1383</v>
      </c>
      <c r="E158" s="55" t="s">
        <v>723</v>
      </c>
      <c r="F158" s="55">
        <v>2077.12</v>
      </c>
      <c r="G158" s="9"/>
      <c r="H158" s="95">
        <f t="shared" si="13"/>
        <v>0</v>
      </c>
      <c r="J158" s="49"/>
    </row>
    <row r="159" spans="2:10" s="48" customFormat="1">
      <c r="B159" s="94" t="s">
        <v>179</v>
      </c>
      <c r="C159" s="287" t="s">
        <v>724</v>
      </c>
      <c r="D159" s="287"/>
      <c r="E159" s="287"/>
      <c r="F159" s="287"/>
      <c r="G159" s="7"/>
      <c r="H159" s="95"/>
    </row>
    <row r="160" spans="2:10" s="48" customFormat="1" ht="78.75">
      <c r="B160" s="96">
        <f>+COUNT($B$142:B159)+1</f>
        <v>17</v>
      </c>
      <c r="C160" s="97" t="s">
        <v>725</v>
      </c>
      <c r="D160" s="98" t="s">
        <v>726</v>
      </c>
      <c r="E160" s="55" t="s">
        <v>741</v>
      </c>
      <c r="F160" s="55">
        <v>1</v>
      </c>
      <c r="G160" s="9"/>
      <c r="H160" s="95">
        <f t="shared" si="13"/>
        <v>0</v>
      </c>
      <c r="J160" s="49"/>
    </row>
    <row r="161" spans="2:10" s="48" customFormat="1" ht="31.5">
      <c r="B161" s="96">
        <f>+COUNT($B$142:B160)+1</f>
        <v>18</v>
      </c>
      <c r="C161" s="97" t="s">
        <v>753</v>
      </c>
      <c r="D161" s="98" t="s">
        <v>790</v>
      </c>
      <c r="E161" s="55"/>
      <c r="F161" s="55"/>
      <c r="G161" s="9"/>
      <c r="H161" s="95"/>
      <c r="J161" s="49"/>
    </row>
    <row r="162" spans="2:10" s="48" customFormat="1">
      <c r="B162" s="96" t="s">
        <v>800</v>
      </c>
      <c r="C162" s="97"/>
      <c r="D162" s="98" t="s">
        <v>791</v>
      </c>
      <c r="E162" s="55" t="s">
        <v>729</v>
      </c>
      <c r="F162" s="55">
        <v>17</v>
      </c>
      <c r="G162" s="9"/>
      <c r="H162" s="95">
        <f t="shared" ref="H162:H174" si="14">+$F162*G162</f>
        <v>0</v>
      </c>
      <c r="J162" s="49"/>
    </row>
    <row r="163" spans="2:10" s="48" customFormat="1">
      <c r="B163" s="96" t="s">
        <v>801</v>
      </c>
      <c r="C163" s="97"/>
      <c r="D163" s="98" t="s">
        <v>792</v>
      </c>
      <c r="E163" s="55" t="s">
        <v>729</v>
      </c>
      <c r="F163" s="55">
        <v>160</v>
      </c>
      <c r="G163" s="9"/>
      <c r="H163" s="95">
        <f t="shared" si="14"/>
        <v>0</v>
      </c>
      <c r="J163" s="49"/>
    </row>
    <row r="164" spans="2:10" s="48" customFormat="1">
      <c r="B164" s="96" t="s">
        <v>802</v>
      </c>
      <c r="C164" s="97"/>
      <c r="D164" s="98" t="s">
        <v>793</v>
      </c>
      <c r="E164" s="55" t="s">
        <v>729</v>
      </c>
      <c r="F164" s="55">
        <v>15</v>
      </c>
      <c r="G164" s="9"/>
      <c r="H164" s="95">
        <f t="shared" si="14"/>
        <v>0</v>
      </c>
      <c r="J164" s="49"/>
    </row>
    <row r="165" spans="2:10" s="48" customFormat="1" ht="31.5">
      <c r="B165" s="96">
        <f>+COUNT($B$142:B164)+1</f>
        <v>19</v>
      </c>
      <c r="C165" s="97" t="s">
        <v>755</v>
      </c>
      <c r="D165" s="98" t="s">
        <v>794</v>
      </c>
      <c r="E165" s="55"/>
      <c r="F165" s="55"/>
      <c r="G165" s="9"/>
      <c r="H165" s="95"/>
      <c r="J165" s="49"/>
    </row>
    <row r="166" spans="2:10" s="48" customFormat="1">
      <c r="B166" s="96" t="s">
        <v>803</v>
      </c>
      <c r="C166" s="97"/>
      <c r="D166" s="98" t="s">
        <v>791</v>
      </c>
      <c r="E166" s="55" t="s">
        <v>729</v>
      </c>
      <c r="F166" s="55">
        <v>1</v>
      </c>
      <c r="G166" s="9"/>
      <c r="H166" s="95">
        <f t="shared" si="14"/>
        <v>0</v>
      </c>
      <c r="J166" s="49"/>
    </row>
    <row r="167" spans="2:10" s="48" customFormat="1">
      <c r="B167" s="96" t="s">
        <v>804</v>
      </c>
      <c r="C167" s="97"/>
      <c r="D167" s="98" t="s">
        <v>792</v>
      </c>
      <c r="E167" s="55" t="s">
        <v>729</v>
      </c>
      <c r="F167" s="55">
        <v>67</v>
      </c>
      <c r="G167" s="9"/>
      <c r="H167" s="95">
        <f t="shared" si="14"/>
        <v>0</v>
      </c>
      <c r="J167" s="49"/>
    </row>
    <row r="168" spans="2:10" s="48" customFormat="1">
      <c r="B168" s="96" t="s">
        <v>805</v>
      </c>
      <c r="C168" s="97"/>
      <c r="D168" s="98" t="s">
        <v>793</v>
      </c>
      <c r="E168" s="55" t="s">
        <v>729</v>
      </c>
      <c r="F168" s="55">
        <v>10</v>
      </c>
      <c r="G168" s="9"/>
      <c r="H168" s="95">
        <f t="shared" si="14"/>
        <v>0</v>
      </c>
      <c r="J168" s="49"/>
    </row>
    <row r="169" spans="2:10" s="48" customFormat="1" ht="47.25">
      <c r="B169" s="96">
        <f>+COUNT($B$142:B168)+1</f>
        <v>20</v>
      </c>
      <c r="C169" s="97" t="s">
        <v>730</v>
      </c>
      <c r="D169" s="98" t="s">
        <v>795</v>
      </c>
      <c r="E169" s="55" t="s">
        <v>714</v>
      </c>
      <c r="F169" s="55">
        <v>43.2</v>
      </c>
      <c r="G169" s="9"/>
      <c r="H169" s="95">
        <f t="shared" si="14"/>
        <v>0</v>
      </c>
      <c r="J169" s="49"/>
    </row>
    <row r="170" spans="2:10" s="48" customFormat="1" ht="63">
      <c r="B170" s="96">
        <f>+COUNT($B$142:B169)+1</f>
        <v>21</v>
      </c>
      <c r="C170" s="97" t="s">
        <v>732</v>
      </c>
      <c r="D170" s="98" t="s">
        <v>733</v>
      </c>
      <c r="E170" s="55" t="s">
        <v>714</v>
      </c>
      <c r="F170" s="55">
        <v>439.8</v>
      </c>
      <c r="G170" s="9"/>
      <c r="H170" s="95">
        <f t="shared" si="14"/>
        <v>0</v>
      </c>
      <c r="J170" s="49"/>
    </row>
    <row r="171" spans="2:10" s="48" customFormat="1" ht="63">
      <c r="B171" s="96">
        <f>+COUNT($B$142:B170)+1</f>
        <v>22</v>
      </c>
      <c r="C171" s="97" t="s">
        <v>757</v>
      </c>
      <c r="D171" s="98" t="s">
        <v>758</v>
      </c>
      <c r="E171" s="55" t="s">
        <v>741</v>
      </c>
      <c r="F171" s="55">
        <v>1</v>
      </c>
      <c r="G171" s="9"/>
      <c r="H171" s="95">
        <f t="shared" si="14"/>
        <v>0</v>
      </c>
      <c r="J171" s="49"/>
    </row>
    <row r="172" spans="2:10" s="48" customFormat="1" ht="63">
      <c r="B172" s="96">
        <f>+COUNT($B$142:B171)+1</f>
        <v>23</v>
      </c>
      <c r="C172" s="97" t="s">
        <v>759</v>
      </c>
      <c r="D172" s="98" t="s">
        <v>796</v>
      </c>
      <c r="E172" s="55" t="s">
        <v>741</v>
      </c>
      <c r="F172" s="55">
        <v>12</v>
      </c>
      <c r="G172" s="9"/>
      <c r="H172" s="95">
        <f t="shared" si="14"/>
        <v>0</v>
      </c>
      <c r="J172" s="49"/>
    </row>
    <row r="173" spans="2:10" s="48" customFormat="1" ht="63">
      <c r="B173" s="96">
        <f>+COUNT($B$142:B172)+1</f>
        <v>24</v>
      </c>
      <c r="C173" s="97" t="s">
        <v>761</v>
      </c>
      <c r="D173" s="98" t="s">
        <v>762</v>
      </c>
      <c r="E173" s="55" t="s">
        <v>741</v>
      </c>
      <c r="F173" s="55">
        <v>1</v>
      </c>
      <c r="G173" s="9"/>
      <c r="H173" s="95">
        <f t="shared" si="14"/>
        <v>0</v>
      </c>
      <c r="J173" s="49"/>
    </row>
    <row r="174" spans="2:10" s="48" customFormat="1" ht="63">
      <c r="B174" s="96">
        <f>+COUNT($B$142:B173)+1</f>
        <v>25</v>
      </c>
      <c r="C174" s="97" t="s">
        <v>763</v>
      </c>
      <c r="D174" s="98" t="s">
        <v>764</v>
      </c>
      <c r="E174" s="55" t="s">
        <v>741</v>
      </c>
      <c r="F174" s="55">
        <v>0</v>
      </c>
      <c r="G174" s="9"/>
      <c r="H174" s="95">
        <f t="shared" si="14"/>
        <v>0</v>
      </c>
      <c r="J174" s="49"/>
    </row>
    <row r="175" spans="2:10" s="48" customFormat="1" ht="63">
      <c r="B175" s="96">
        <f>+COUNT($B$142:B174)+1</f>
        <v>26</v>
      </c>
      <c r="C175" s="97" t="s">
        <v>765</v>
      </c>
      <c r="D175" s="98" t="s">
        <v>766</v>
      </c>
      <c r="E175" s="55" t="s">
        <v>741</v>
      </c>
      <c r="F175" s="55">
        <v>0</v>
      </c>
      <c r="G175" s="9"/>
      <c r="H175" s="95">
        <f t="shared" ref="H175:H179" si="15">+$F175*G175</f>
        <v>0</v>
      </c>
      <c r="J175" s="49"/>
    </row>
    <row r="176" spans="2:10" s="48" customFormat="1" ht="47.25">
      <c r="B176" s="96">
        <f>+COUNT($B$142:B175)+1</f>
        <v>27</v>
      </c>
      <c r="C176" s="97" t="s">
        <v>668</v>
      </c>
      <c r="D176" s="98" t="s">
        <v>767</v>
      </c>
      <c r="E176" s="55" t="s">
        <v>741</v>
      </c>
      <c r="F176" s="55">
        <v>14</v>
      </c>
      <c r="G176" s="9"/>
      <c r="H176" s="95">
        <f t="shared" si="15"/>
        <v>0</v>
      </c>
      <c r="J176" s="49"/>
    </row>
    <row r="177" spans="2:10" s="48" customFormat="1" ht="47.25">
      <c r="B177" s="96">
        <f>+COUNT($B$142:B176)+1</f>
        <v>28</v>
      </c>
      <c r="C177" s="97" t="s">
        <v>768</v>
      </c>
      <c r="D177" s="98" t="s">
        <v>769</v>
      </c>
      <c r="E177" s="55" t="s">
        <v>741</v>
      </c>
      <c r="F177" s="55">
        <v>2</v>
      </c>
      <c r="G177" s="9"/>
      <c r="H177" s="95">
        <f t="shared" si="15"/>
        <v>0</v>
      </c>
      <c r="J177" s="49"/>
    </row>
    <row r="178" spans="2:10" s="48" customFormat="1">
      <c r="B178" s="96">
        <f>+COUNT($B$142:B177)+1</f>
        <v>29</v>
      </c>
      <c r="C178" s="97" t="s">
        <v>736</v>
      </c>
      <c r="D178" s="98" t="s">
        <v>737</v>
      </c>
      <c r="E178" s="55" t="s">
        <v>729</v>
      </c>
      <c r="F178" s="55">
        <v>230</v>
      </c>
      <c r="G178" s="9"/>
      <c r="H178" s="95">
        <f t="shared" si="15"/>
        <v>0</v>
      </c>
      <c r="J178" s="49"/>
    </row>
    <row r="179" spans="2:10" s="48" customFormat="1" ht="31.5">
      <c r="B179" s="96">
        <f>+COUNT($B$142:B178)+1</f>
        <v>30</v>
      </c>
      <c r="C179" s="97" t="s">
        <v>738</v>
      </c>
      <c r="D179" s="98" t="s">
        <v>739</v>
      </c>
      <c r="E179" s="55" t="s">
        <v>729</v>
      </c>
      <c r="F179" s="55">
        <v>230</v>
      </c>
      <c r="G179" s="9"/>
      <c r="H179" s="95">
        <f t="shared" si="15"/>
        <v>0</v>
      </c>
      <c r="J179" s="49"/>
    </row>
    <row r="180" spans="2:10" s="48" customFormat="1" ht="15.75" customHeight="1">
      <c r="B180" s="99"/>
      <c r="C180" s="100"/>
      <c r="D180" s="101"/>
      <c r="E180" s="102"/>
      <c r="F180" s="103"/>
      <c r="G180" s="40"/>
      <c r="H180" s="104"/>
    </row>
    <row r="181" spans="2:10" s="48" customFormat="1" ht="16.5" thickBot="1">
      <c r="B181" s="105"/>
      <c r="C181" s="106"/>
      <c r="D181" s="106"/>
      <c r="E181" s="107"/>
      <c r="F181" s="107"/>
      <c r="G181" s="8" t="str">
        <f>C141&amp;" SKUPAJ:"</f>
        <v>METEORNI KANAL M1 SKUPAJ:</v>
      </c>
      <c r="H181" s="108">
        <f>SUM(H$143:H$179)</f>
        <v>0</v>
      </c>
    </row>
    <row r="183" spans="2:10" s="48" customFormat="1">
      <c r="B183" s="90" t="s">
        <v>55</v>
      </c>
      <c r="C183" s="288" t="s">
        <v>797</v>
      </c>
      <c r="D183" s="288"/>
      <c r="E183" s="91"/>
      <c r="F183" s="92"/>
      <c r="G183" s="6"/>
      <c r="H183" s="93"/>
      <c r="J183" s="49"/>
    </row>
    <row r="184" spans="2:10" s="48" customFormat="1" ht="15.75" customHeight="1">
      <c r="B184" s="94" t="s">
        <v>184</v>
      </c>
      <c r="C184" s="287" t="s">
        <v>59</v>
      </c>
      <c r="D184" s="287"/>
      <c r="E184" s="287"/>
      <c r="F184" s="287"/>
      <c r="G184" s="7"/>
      <c r="H184" s="95"/>
    </row>
    <row r="185" spans="2:10" s="48" customFormat="1" ht="47.25">
      <c r="B185" s="96">
        <f>+COUNT($B$184:B184)+1</f>
        <v>1</v>
      </c>
      <c r="C185" s="97" t="s">
        <v>515</v>
      </c>
      <c r="D185" s="127" t="s">
        <v>1424</v>
      </c>
      <c r="E185" s="55" t="s">
        <v>719</v>
      </c>
      <c r="F185" s="55">
        <v>310</v>
      </c>
      <c r="G185" s="9"/>
      <c r="H185" s="95">
        <f t="shared" ref="H185" si="16">+$F185*G185</f>
        <v>0</v>
      </c>
      <c r="J185" s="49"/>
    </row>
    <row r="186" spans="2:10" s="48" customFormat="1" ht="47.25">
      <c r="B186" s="96">
        <f>+COUNT($B$184:B185)+1</f>
        <v>2</v>
      </c>
      <c r="C186" s="97" t="s">
        <v>75</v>
      </c>
      <c r="D186" s="127" t="s">
        <v>1351</v>
      </c>
      <c r="E186" s="55" t="s">
        <v>741</v>
      </c>
      <c r="F186" s="55">
        <v>5</v>
      </c>
      <c r="G186" s="9"/>
      <c r="H186" s="95">
        <f t="shared" ref="H186:H202" si="17">+$F186*G186</f>
        <v>0</v>
      </c>
      <c r="J186" s="49"/>
    </row>
    <row r="187" spans="2:10" s="48" customFormat="1" ht="31.5">
      <c r="B187" s="96">
        <f>+COUNT($B$184:B186)+1</f>
        <v>3</v>
      </c>
      <c r="C187" s="97" t="s">
        <v>423</v>
      </c>
      <c r="D187" s="127" t="s">
        <v>1353</v>
      </c>
      <c r="E187" s="55" t="s">
        <v>741</v>
      </c>
      <c r="F187" s="55">
        <v>5</v>
      </c>
      <c r="G187" s="9"/>
      <c r="H187" s="95">
        <f t="shared" si="17"/>
        <v>0</v>
      </c>
      <c r="J187" s="49"/>
    </row>
    <row r="188" spans="2:10" s="48" customFormat="1" ht="47.25">
      <c r="B188" s="96">
        <f>+COUNT($B$184:B187)+1</f>
        <v>4</v>
      </c>
      <c r="C188" s="97" t="s">
        <v>742</v>
      </c>
      <c r="D188" s="127" t="s">
        <v>1384</v>
      </c>
      <c r="E188" s="55" t="s">
        <v>741</v>
      </c>
      <c r="F188" s="55">
        <v>1</v>
      </c>
      <c r="G188" s="9"/>
      <c r="H188" s="95">
        <f t="shared" si="17"/>
        <v>0</v>
      </c>
      <c r="J188" s="49"/>
    </row>
    <row r="189" spans="2:10" s="48" customFormat="1" ht="31.5">
      <c r="B189" s="96">
        <f>+COUNT($B$184:B188)+1</f>
        <v>5</v>
      </c>
      <c r="C189" s="97" t="s">
        <v>743</v>
      </c>
      <c r="D189" s="127" t="s">
        <v>744</v>
      </c>
      <c r="E189" s="55" t="s">
        <v>741</v>
      </c>
      <c r="F189" s="55">
        <v>1</v>
      </c>
      <c r="G189" s="9"/>
      <c r="H189" s="95">
        <f t="shared" si="17"/>
        <v>0</v>
      </c>
      <c r="J189" s="49"/>
    </row>
    <row r="190" spans="2:10" s="48" customFormat="1" ht="47.25">
      <c r="B190" s="96">
        <f>+COUNT($B$184:B189)+1</f>
        <v>6</v>
      </c>
      <c r="C190" s="97" t="s">
        <v>91</v>
      </c>
      <c r="D190" s="127" t="s">
        <v>1382</v>
      </c>
      <c r="E190" s="55" t="s">
        <v>714</v>
      </c>
      <c r="F190" s="55">
        <v>122</v>
      </c>
      <c r="G190" s="9"/>
      <c r="H190" s="95">
        <f t="shared" si="17"/>
        <v>0</v>
      </c>
      <c r="J190" s="49"/>
    </row>
    <row r="191" spans="2:10" s="48" customFormat="1" ht="63">
      <c r="B191" s="96">
        <f>+COUNT($B$184:B190)+1</f>
        <v>7</v>
      </c>
      <c r="C191" s="97" t="s">
        <v>599</v>
      </c>
      <c r="D191" s="127" t="s">
        <v>786</v>
      </c>
      <c r="E191" s="55" t="s">
        <v>714</v>
      </c>
      <c r="F191" s="55">
        <v>166.4</v>
      </c>
      <c r="G191" s="9"/>
      <c r="H191" s="95">
        <f t="shared" si="17"/>
        <v>0</v>
      </c>
      <c r="J191" s="49"/>
    </row>
    <row r="192" spans="2:10" s="48" customFormat="1" ht="47.25">
      <c r="B192" s="96">
        <f>+COUNT($B$184:B191)+1</f>
        <v>8</v>
      </c>
      <c r="C192" s="97" t="s">
        <v>716</v>
      </c>
      <c r="D192" s="127" t="s">
        <v>787</v>
      </c>
      <c r="E192" s="55" t="s">
        <v>714</v>
      </c>
      <c r="F192" s="55">
        <v>249.6</v>
      </c>
      <c r="G192" s="9"/>
      <c r="H192" s="95">
        <f t="shared" si="17"/>
        <v>0</v>
      </c>
      <c r="J192" s="49"/>
    </row>
    <row r="193" spans="2:10" s="48" customFormat="1" ht="47.25">
      <c r="B193" s="96">
        <f>+COUNT($B$184:B192)+1</f>
        <v>9</v>
      </c>
      <c r="C193" s="97" t="s">
        <v>601</v>
      </c>
      <c r="D193" s="127" t="s">
        <v>788</v>
      </c>
      <c r="E193" s="55" t="s">
        <v>714</v>
      </c>
      <c r="F193" s="55">
        <v>50</v>
      </c>
      <c r="G193" s="9"/>
      <c r="H193" s="95">
        <f t="shared" si="17"/>
        <v>0</v>
      </c>
      <c r="J193" s="49"/>
    </row>
    <row r="194" spans="2:10" s="48" customFormat="1" ht="47.25">
      <c r="B194" s="96">
        <f>+COUNT($B$184:B193)+1</f>
        <v>10</v>
      </c>
      <c r="C194" s="97" t="s">
        <v>603</v>
      </c>
      <c r="D194" s="127" t="s">
        <v>789</v>
      </c>
      <c r="E194" s="55" t="s">
        <v>714</v>
      </c>
      <c r="F194" s="55">
        <v>1</v>
      </c>
      <c r="G194" s="9"/>
      <c r="H194" s="95">
        <f t="shared" si="17"/>
        <v>0</v>
      </c>
      <c r="J194" s="49"/>
    </row>
    <row r="195" spans="2:10" s="48" customFormat="1" ht="31.5">
      <c r="B195" s="96">
        <f>+COUNT($B$184:B194)+1</f>
        <v>11</v>
      </c>
      <c r="C195" s="97" t="s">
        <v>749</v>
      </c>
      <c r="D195" s="127" t="s">
        <v>750</v>
      </c>
      <c r="E195" s="55" t="s">
        <v>714</v>
      </c>
      <c r="F195" s="55">
        <v>0</v>
      </c>
      <c r="G195" s="9"/>
      <c r="H195" s="95">
        <f t="shared" si="17"/>
        <v>0</v>
      </c>
      <c r="J195" s="49"/>
    </row>
    <row r="196" spans="2:10" s="48" customFormat="1" ht="31.5">
      <c r="B196" s="96">
        <f>+COUNT($B$184:B195)+1</f>
        <v>12</v>
      </c>
      <c r="C196" s="97" t="s">
        <v>98</v>
      </c>
      <c r="D196" s="127" t="s">
        <v>718</v>
      </c>
      <c r="E196" s="55" t="s">
        <v>719</v>
      </c>
      <c r="F196" s="55">
        <v>155</v>
      </c>
      <c r="G196" s="9"/>
      <c r="H196" s="95">
        <f t="shared" si="17"/>
        <v>0</v>
      </c>
      <c r="J196" s="49"/>
    </row>
    <row r="197" spans="2:10" s="48" customFormat="1" ht="31.5">
      <c r="B197" s="96">
        <f>+COUNT($B$184:B196)+1</f>
        <v>13</v>
      </c>
      <c r="C197" s="97" t="s">
        <v>720</v>
      </c>
      <c r="D197" s="127" t="s">
        <v>721</v>
      </c>
      <c r="E197" s="55" t="s">
        <v>714</v>
      </c>
      <c r="F197" s="55">
        <v>51.25</v>
      </c>
      <c r="G197" s="9"/>
      <c r="H197" s="95">
        <f t="shared" si="17"/>
        <v>0</v>
      </c>
      <c r="J197" s="49"/>
    </row>
    <row r="198" spans="2:10" s="48" customFormat="1">
      <c r="B198" s="96">
        <f>+COUNT($B$184:B197)+1</f>
        <v>14</v>
      </c>
      <c r="C198" s="97" t="s">
        <v>100</v>
      </c>
      <c r="D198" s="127" t="s">
        <v>722</v>
      </c>
      <c r="E198" s="55" t="s">
        <v>714</v>
      </c>
      <c r="F198" s="55">
        <v>153.75</v>
      </c>
      <c r="G198" s="9"/>
      <c r="H198" s="95">
        <f t="shared" si="17"/>
        <v>0</v>
      </c>
      <c r="J198" s="49"/>
    </row>
    <row r="199" spans="2:10" s="48" customFormat="1" ht="31.5">
      <c r="B199" s="96">
        <f>+COUNT($B$184:B198)+1</f>
        <v>15</v>
      </c>
      <c r="C199" s="97" t="s">
        <v>751</v>
      </c>
      <c r="D199" s="127" t="s">
        <v>752</v>
      </c>
      <c r="E199" s="55" t="s">
        <v>719</v>
      </c>
      <c r="F199" s="55">
        <v>465</v>
      </c>
      <c r="G199" s="9"/>
      <c r="H199" s="95">
        <f t="shared" si="17"/>
        <v>0</v>
      </c>
      <c r="J199" s="49"/>
    </row>
    <row r="200" spans="2:10" s="48" customFormat="1">
      <c r="B200" s="96">
        <f>+COUNT($B$184:B199)+1</f>
        <v>16</v>
      </c>
      <c r="C200" s="97" t="s">
        <v>112</v>
      </c>
      <c r="D200" s="127" t="s">
        <v>1383</v>
      </c>
      <c r="E200" s="55" t="s">
        <v>723</v>
      </c>
      <c r="F200" s="55">
        <v>499.6</v>
      </c>
      <c r="G200" s="9"/>
      <c r="H200" s="95">
        <f t="shared" si="17"/>
        <v>0</v>
      </c>
      <c r="J200" s="49"/>
    </row>
    <row r="201" spans="2:10" s="48" customFormat="1" ht="15.75" customHeight="1">
      <c r="B201" s="94" t="s">
        <v>798</v>
      </c>
      <c r="C201" s="287" t="s">
        <v>724</v>
      </c>
      <c r="D201" s="287"/>
      <c r="E201" s="287"/>
      <c r="F201" s="287"/>
      <c r="G201" s="7"/>
      <c r="H201" s="95"/>
    </row>
    <row r="202" spans="2:10" s="48" customFormat="1" ht="78.75">
      <c r="B202" s="96">
        <f>+COUNT($B$184:B201)+1</f>
        <v>17</v>
      </c>
      <c r="C202" s="97" t="s">
        <v>725</v>
      </c>
      <c r="D202" s="127" t="s">
        <v>726</v>
      </c>
      <c r="E202" s="55" t="s">
        <v>741</v>
      </c>
      <c r="F202" s="55">
        <v>1</v>
      </c>
      <c r="G202" s="9"/>
      <c r="H202" s="95">
        <f t="shared" si="17"/>
        <v>0</v>
      </c>
      <c r="J202" s="49"/>
    </row>
    <row r="203" spans="2:10" s="48" customFormat="1" ht="31.5">
      <c r="B203" s="96">
        <f>+COUNT($B$184:B202)+1</f>
        <v>18</v>
      </c>
      <c r="C203" s="97" t="s">
        <v>753</v>
      </c>
      <c r="D203" s="127" t="s">
        <v>790</v>
      </c>
      <c r="E203" s="55"/>
      <c r="F203" s="55"/>
      <c r="G203" s="9"/>
      <c r="H203" s="95"/>
      <c r="J203" s="49"/>
    </row>
    <row r="204" spans="2:10" s="48" customFormat="1">
      <c r="B204" s="96" t="s">
        <v>800</v>
      </c>
      <c r="C204" s="97"/>
      <c r="D204" s="127" t="s">
        <v>791</v>
      </c>
      <c r="E204" s="55" t="s">
        <v>729</v>
      </c>
      <c r="F204" s="55">
        <v>69</v>
      </c>
      <c r="G204" s="9"/>
      <c r="H204" s="95">
        <f t="shared" ref="H204:H221" si="18">+$F204*G204</f>
        <v>0</v>
      </c>
      <c r="J204" s="49"/>
    </row>
    <row r="205" spans="2:10" s="48" customFormat="1">
      <c r="B205" s="96" t="s">
        <v>801</v>
      </c>
      <c r="C205" s="97"/>
      <c r="D205" s="127" t="s">
        <v>792</v>
      </c>
      <c r="E205" s="55" t="s">
        <v>729</v>
      </c>
      <c r="F205" s="55">
        <v>5</v>
      </c>
      <c r="G205" s="9"/>
      <c r="H205" s="95">
        <f t="shared" si="18"/>
        <v>0</v>
      </c>
      <c r="J205" s="49"/>
    </row>
    <row r="206" spans="2:10" s="48" customFormat="1">
      <c r="B206" s="96" t="s">
        <v>802</v>
      </c>
      <c r="C206" s="97"/>
      <c r="D206" s="127" t="s">
        <v>793</v>
      </c>
      <c r="E206" s="55" t="s">
        <v>729</v>
      </c>
      <c r="F206" s="55">
        <v>19</v>
      </c>
      <c r="G206" s="9"/>
      <c r="H206" s="95">
        <f t="shared" si="18"/>
        <v>0</v>
      </c>
      <c r="J206" s="49"/>
    </row>
    <row r="207" spans="2:10" s="48" customFormat="1" ht="31.5">
      <c r="B207" s="96">
        <f>+COUNT($B$184:B206)+1</f>
        <v>19</v>
      </c>
      <c r="C207" s="97" t="s">
        <v>755</v>
      </c>
      <c r="D207" s="127" t="s">
        <v>794</v>
      </c>
      <c r="E207" s="55"/>
      <c r="F207" s="55"/>
      <c r="G207" s="9"/>
      <c r="H207" s="95">
        <f t="shared" si="18"/>
        <v>0</v>
      </c>
      <c r="J207" s="49"/>
    </row>
    <row r="208" spans="2:10" s="48" customFormat="1">
      <c r="B208" s="96" t="s">
        <v>803</v>
      </c>
      <c r="C208" s="97"/>
      <c r="D208" s="127" t="s">
        <v>791</v>
      </c>
      <c r="E208" s="55" t="s">
        <v>729</v>
      </c>
      <c r="F208" s="55">
        <v>0</v>
      </c>
      <c r="G208" s="9"/>
      <c r="H208" s="95">
        <f t="shared" si="18"/>
        <v>0</v>
      </c>
      <c r="J208" s="49"/>
    </row>
    <row r="209" spans="2:10" s="48" customFormat="1">
      <c r="B209" s="96" t="s">
        <v>804</v>
      </c>
      <c r="C209" s="97"/>
      <c r="D209" s="127" t="s">
        <v>792</v>
      </c>
      <c r="E209" s="55" t="s">
        <v>729</v>
      </c>
      <c r="F209" s="55">
        <v>31</v>
      </c>
      <c r="G209" s="9"/>
      <c r="H209" s="95">
        <f t="shared" si="18"/>
        <v>0</v>
      </c>
      <c r="J209" s="49"/>
    </row>
    <row r="210" spans="2:10" s="48" customFormat="1">
      <c r="B210" s="96" t="s">
        <v>805</v>
      </c>
      <c r="C210" s="97"/>
      <c r="D210" s="127" t="s">
        <v>793</v>
      </c>
      <c r="E210" s="55" t="s">
        <v>729</v>
      </c>
      <c r="F210" s="55">
        <v>0</v>
      </c>
      <c r="G210" s="9"/>
      <c r="H210" s="95"/>
      <c r="J210" s="49"/>
    </row>
    <row r="211" spans="2:10" s="48" customFormat="1" ht="47.25">
      <c r="B211" s="96">
        <f>+COUNT($B$184:B209)+1</f>
        <v>20</v>
      </c>
      <c r="C211" s="97" t="s">
        <v>730</v>
      </c>
      <c r="D211" s="127" t="s">
        <v>795</v>
      </c>
      <c r="E211" s="55" t="s">
        <v>714</v>
      </c>
      <c r="F211" s="55">
        <v>17.2</v>
      </c>
      <c r="G211" s="9"/>
      <c r="H211" s="95">
        <f t="shared" si="18"/>
        <v>0</v>
      </c>
      <c r="J211" s="49"/>
    </row>
    <row r="212" spans="2:10" s="48" customFormat="1" ht="63">
      <c r="B212" s="96">
        <f>+COUNT($B$184:B211)+1</f>
        <v>21</v>
      </c>
      <c r="C212" s="97" t="s">
        <v>732</v>
      </c>
      <c r="D212" s="127" t="s">
        <v>733</v>
      </c>
      <c r="E212" s="55" t="s">
        <v>714</v>
      </c>
      <c r="F212" s="55">
        <v>198.8</v>
      </c>
      <c r="G212" s="9"/>
      <c r="H212" s="95">
        <f t="shared" si="18"/>
        <v>0</v>
      </c>
      <c r="J212" s="49"/>
    </row>
    <row r="213" spans="2:10" s="48" customFormat="1" ht="63">
      <c r="B213" s="96">
        <f>+COUNT($B$184:B212)+1</f>
        <v>22</v>
      </c>
      <c r="C213" s="97" t="s">
        <v>757</v>
      </c>
      <c r="D213" s="127" t="s">
        <v>758</v>
      </c>
      <c r="E213" s="55" t="s">
        <v>741</v>
      </c>
      <c r="F213" s="55">
        <v>1</v>
      </c>
      <c r="G213" s="9"/>
      <c r="H213" s="95">
        <f t="shared" si="18"/>
        <v>0</v>
      </c>
      <c r="J213" s="49"/>
    </row>
    <row r="214" spans="2:10" s="48" customFormat="1" ht="63">
      <c r="B214" s="96">
        <f>+COUNT($B$184:B213)+1</f>
        <v>23</v>
      </c>
      <c r="C214" s="97" t="s">
        <v>759</v>
      </c>
      <c r="D214" s="127" t="s">
        <v>796</v>
      </c>
      <c r="E214" s="55" t="s">
        <v>741</v>
      </c>
      <c r="F214" s="55">
        <v>2</v>
      </c>
      <c r="G214" s="9"/>
      <c r="H214" s="95">
        <f t="shared" si="18"/>
        <v>0</v>
      </c>
      <c r="J214" s="49"/>
    </row>
    <row r="215" spans="2:10" s="48" customFormat="1" ht="63">
      <c r="B215" s="96">
        <f>+COUNT($B$184:B214)+1</f>
        <v>24</v>
      </c>
      <c r="C215" s="97" t="s">
        <v>761</v>
      </c>
      <c r="D215" s="127" t="s">
        <v>799</v>
      </c>
      <c r="E215" s="55" t="s">
        <v>741</v>
      </c>
      <c r="F215" s="55">
        <v>2</v>
      </c>
      <c r="G215" s="9"/>
      <c r="H215" s="95">
        <f t="shared" si="18"/>
        <v>0</v>
      </c>
      <c r="J215" s="49"/>
    </row>
    <row r="216" spans="2:10" s="48" customFormat="1" ht="63">
      <c r="B216" s="96">
        <f>+COUNT($B$184:B215)+1</f>
        <v>25</v>
      </c>
      <c r="C216" s="97" t="s">
        <v>763</v>
      </c>
      <c r="D216" s="127" t="s">
        <v>764</v>
      </c>
      <c r="E216" s="55" t="s">
        <v>741</v>
      </c>
      <c r="F216" s="55">
        <v>0</v>
      </c>
      <c r="G216" s="9"/>
      <c r="H216" s="95">
        <f t="shared" si="18"/>
        <v>0</v>
      </c>
      <c r="J216" s="49"/>
    </row>
    <row r="217" spans="2:10" s="48" customFormat="1" ht="63">
      <c r="B217" s="96">
        <f>+COUNT($B$184:B216)+1</f>
        <v>26</v>
      </c>
      <c r="C217" s="97" t="s">
        <v>765</v>
      </c>
      <c r="D217" s="127" t="s">
        <v>766</v>
      </c>
      <c r="E217" s="55" t="s">
        <v>741</v>
      </c>
      <c r="F217" s="55">
        <v>0</v>
      </c>
      <c r="G217" s="9"/>
      <c r="H217" s="95">
        <f t="shared" si="18"/>
        <v>0</v>
      </c>
      <c r="J217" s="49"/>
    </row>
    <row r="218" spans="2:10" s="48" customFormat="1" ht="47.25">
      <c r="B218" s="96">
        <f>+COUNT($B$184:B217)+1</f>
        <v>27</v>
      </c>
      <c r="C218" s="97" t="s">
        <v>668</v>
      </c>
      <c r="D218" s="127" t="s">
        <v>767</v>
      </c>
      <c r="E218" s="55" t="s">
        <v>741</v>
      </c>
      <c r="F218" s="55">
        <v>5</v>
      </c>
      <c r="G218" s="9"/>
      <c r="H218" s="95">
        <f t="shared" si="18"/>
        <v>0</v>
      </c>
      <c r="J218" s="49"/>
    </row>
    <row r="219" spans="2:10" s="48" customFormat="1" ht="47.25">
      <c r="B219" s="96">
        <f>+COUNT($B$184:B218)+1</f>
        <v>28</v>
      </c>
      <c r="C219" s="97" t="s">
        <v>768</v>
      </c>
      <c r="D219" s="127" t="s">
        <v>769</v>
      </c>
      <c r="E219" s="55" t="s">
        <v>741</v>
      </c>
      <c r="F219" s="55">
        <v>2</v>
      </c>
      <c r="G219" s="9"/>
      <c r="H219" s="95">
        <f t="shared" si="18"/>
        <v>0</v>
      </c>
      <c r="J219" s="49"/>
    </row>
    <row r="220" spans="2:10" s="48" customFormat="1">
      <c r="B220" s="96">
        <f>+COUNT($B$184:B219)+1</f>
        <v>29</v>
      </c>
      <c r="C220" s="97" t="s">
        <v>736</v>
      </c>
      <c r="D220" s="127" t="s">
        <v>737</v>
      </c>
      <c r="E220" s="55" t="s">
        <v>729</v>
      </c>
      <c r="F220" s="55">
        <v>124</v>
      </c>
      <c r="G220" s="9"/>
      <c r="H220" s="95">
        <f t="shared" si="18"/>
        <v>0</v>
      </c>
      <c r="J220" s="49"/>
    </row>
    <row r="221" spans="2:10" s="48" customFormat="1" ht="31.5">
      <c r="B221" s="96">
        <f>+COUNT($B$184:B220)+1</f>
        <v>30</v>
      </c>
      <c r="C221" s="97" t="s">
        <v>738</v>
      </c>
      <c r="D221" s="127" t="s">
        <v>739</v>
      </c>
      <c r="E221" s="55" t="s">
        <v>729</v>
      </c>
      <c r="F221" s="55">
        <v>124</v>
      </c>
      <c r="G221" s="9"/>
      <c r="H221" s="95">
        <f t="shared" si="18"/>
        <v>0</v>
      </c>
      <c r="J221" s="49"/>
    </row>
    <row r="222" spans="2:10" s="48" customFormat="1" ht="15.75" customHeight="1">
      <c r="B222" s="99"/>
      <c r="C222" s="100"/>
      <c r="D222" s="101"/>
      <c r="E222" s="102"/>
      <c r="F222" s="103"/>
      <c r="G222" s="40"/>
      <c r="H222" s="104"/>
    </row>
    <row r="223" spans="2:10" s="48" customFormat="1" ht="16.5" thickBot="1">
      <c r="B223" s="105"/>
      <c r="C223" s="106"/>
      <c r="D223" s="106"/>
      <c r="E223" s="107"/>
      <c r="F223" s="107"/>
      <c r="G223" s="8" t="str">
        <f>C183&amp;" SKUPAJ:"</f>
        <v>METEORNI KANAL M2 SKUPAJ:</v>
      </c>
      <c r="H223" s="108">
        <f>SUM(H$185:H$221)</f>
        <v>0</v>
      </c>
    </row>
  </sheetData>
  <mergeCells count="21">
    <mergeCell ref="B24:F24"/>
    <mergeCell ref="C26:D26"/>
    <mergeCell ref="C27:F27"/>
    <mergeCell ref="C33:D33"/>
    <mergeCell ref="C54:F54"/>
    <mergeCell ref="C89:D89"/>
    <mergeCell ref="C34:F34"/>
    <mergeCell ref="C42:F42"/>
    <mergeCell ref="C53:D53"/>
    <mergeCell ref="C201:F201"/>
    <mergeCell ref="C183:D183"/>
    <mergeCell ref="C184:F184"/>
    <mergeCell ref="C71:F71"/>
    <mergeCell ref="C102:F102"/>
    <mergeCell ref="C127:F127"/>
    <mergeCell ref="C142:F142"/>
    <mergeCell ref="C141:D141"/>
    <mergeCell ref="C159:F159"/>
    <mergeCell ref="C90:F90"/>
    <mergeCell ref="C117:D117"/>
    <mergeCell ref="C118:F118"/>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51" min="1" max="7" man="1"/>
    <brk id="88" min="1" max="7" man="1"/>
  </rowBreaks>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K175"/>
  <sheetViews>
    <sheetView view="pageBreakPreview" zoomScale="85" zoomScaleNormal="100" zoomScaleSheetLayoutView="85" workbookViewId="0">
      <selection activeCell="D10" sqref="D10"/>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1439</v>
      </c>
      <c r="C1" s="45" t="str">
        <f ca="1">MID(CELL("filename",A1),FIND("]",CELL("filename",A1))+1,255)</f>
        <v>VODOVOD</v>
      </c>
    </row>
    <row r="3" spans="2:10">
      <c r="B3" s="50" t="s">
        <v>13</v>
      </c>
    </row>
    <row r="4" spans="2:10">
      <c r="B4" s="52" t="str">
        <f ca="1">"REKAPITULACIJA "&amp;C1</f>
        <v>REKAPITULACIJA VODOVOD</v>
      </c>
      <c r="C4" s="53"/>
      <c r="D4" s="53"/>
      <c r="E4" s="54"/>
      <c r="F4" s="54"/>
      <c r="G4" s="2"/>
      <c r="H4" s="55"/>
      <c r="I4" s="56"/>
    </row>
    <row r="5" spans="2:10">
      <c r="B5" s="57"/>
      <c r="C5" s="58"/>
      <c r="D5" s="59"/>
      <c r="H5" s="60"/>
      <c r="I5" s="61"/>
      <c r="J5" s="62"/>
    </row>
    <row r="6" spans="2:10">
      <c r="B6" s="63" t="s">
        <v>44</v>
      </c>
      <c r="D6" s="64" t="str">
        <f>VLOOKUP(B6,$B$22:$H$9820,2,FALSE)</f>
        <v>PREDDELA</v>
      </c>
      <c r="E6" s="65"/>
      <c r="F6" s="47"/>
      <c r="H6" s="66">
        <f>VLOOKUP($D6&amp;" SKUPAJ:",$G$22:H$9884,2,FALSE)</f>
        <v>0</v>
      </c>
      <c r="I6" s="67"/>
      <c r="J6" s="68"/>
    </row>
    <row r="7" spans="2:10">
      <c r="B7" s="63"/>
      <c r="D7" s="64"/>
      <c r="E7" s="65"/>
      <c r="F7" s="47"/>
      <c r="H7" s="66"/>
      <c r="I7" s="69"/>
      <c r="J7" s="70"/>
    </row>
    <row r="8" spans="2:10">
      <c r="B8" s="63" t="s">
        <v>45</v>
      </c>
      <c r="D8" s="64" t="str">
        <f>VLOOKUP(B8,$B$22:$H$9820,2,FALSE)</f>
        <v>VEJA 1</v>
      </c>
      <c r="E8" s="65"/>
      <c r="F8" s="47"/>
      <c r="H8" s="66">
        <f>VLOOKUP($D8&amp;" SKUPAJ:",$G$22:H$9884,2,FALSE)</f>
        <v>0</v>
      </c>
      <c r="I8" s="71"/>
      <c r="J8" s="72"/>
    </row>
    <row r="9" spans="2:10">
      <c r="B9" s="63"/>
      <c r="D9" s="64"/>
      <c r="E9" s="65"/>
      <c r="F9" s="47"/>
      <c r="H9" s="66"/>
      <c r="I9" s="56"/>
    </row>
    <row r="10" spans="2:10">
      <c r="B10" s="63" t="s">
        <v>42</v>
      </c>
      <c r="D10" s="64" t="str">
        <f>VLOOKUP(B10,$B$22:$H$9820,2,FALSE)</f>
        <v>VEJA 2</v>
      </c>
      <c r="E10" s="65"/>
      <c r="F10" s="47"/>
      <c r="H10" s="66">
        <f>VLOOKUP($D10&amp;" SKUPAJ:",$G$22:H$9884,2,FALSE)</f>
        <v>0</v>
      </c>
    </row>
    <row r="11" spans="2:10">
      <c r="B11" s="63"/>
      <c r="D11" s="64"/>
      <c r="E11" s="65"/>
      <c r="F11" s="47"/>
      <c r="H11" s="66"/>
    </row>
    <row r="12" spans="2:10">
      <c r="B12" s="63" t="s">
        <v>46</v>
      </c>
      <c r="D12" s="64" t="str">
        <f>VLOOKUP(B12,$B$22:$H$9820,2,FALSE)</f>
        <v>VEJA 3</v>
      </c>
      <c r="E12" s="65"/>
      <c r="F12" s="47"/>
      <c r="H12" s="66">
        <f>VLOOKUP($D12&amp;" SKUPAJ:",$G$22:H$9884,2,FALSE)</f>
        <v>0</v>
      </c>
    </row>
    <row r="13" spans="2:10">
      <c r="B13" s="63"/>
      <c r="D13" s="64"/>
      <c r="E13" s="65"/>
      <c r="F13" s="47"/>
      <c r="H13" s="66"/>
    </row>
    <row r="14" spans="2:10">
      <c r="B14" s="63" t="s">
        <v>47</v>
      </c>
      <c r="D14" s="64" t="str">
        <f>VLOOKUP(B14,$B$22:$H$9820,2,FALSE)</f>
        <v>VODOVODNI MATERIAL</v>
      </c>
      <c r="E14" s="65"/>
      <c r="F14" s="47"/>
      <c r="H14" s="66">
        <f>VLOOKUP($D14&amp;" SKUPAJ:",$G$22:H$9884,2,FALSE)</f>
        <v>0</v>
      </c>
    </row>
    <row r="15" spans="2:10">
      <c r="B15" s="63"/>
      <c r="D15" s="64"/>
      <c r="E15" s="65"/>
      <c r="F15" s="47"/>
      <c r="H15" s="66"/>
    </row>
    <row r="16" spans="2:10">
      <c r="B16" s="63" t="s">
        <v>54</v>
      </c>
      <c r="D16" s="64" t="str">
        <f>VLOOKUP(B16,$B$22:$H$9820,2,FALSE)</f>
        <v>MONTAŽNA DELA</v>
      </c>
      <c r="E16" s="65"/>
      <c r="F16" s="47"/>
      <c r="H16" s="66">
        <f>VLOOKUP($D16&amp;" SKUPAJ:",$G$22:H$9884,2,FALSE)</f>
        <v>0</v>
      </c>
    </row>
    <row r="17" spans="2:11">
      <c r="B17" s="63"/>
      <c r="D17" s="64"/>
      <c r="E17" s="65"/>
      <c r="F17" s="47"/>
      <c r="H17" s="66"/>
    </row>
    <row r="18" spans="2:11">
      <c r="B18" s="63" t="s">
        <v>55</v>
      </c>
      <c r="D18" s="64" t="str">
        <f>VLOOKUP(B18,$B$22:$H$9820,2,FALSE)</f>
        <v>TUJE STORITVE</v>
      </c>
      <c r="E18" s="65"/>
      <c r="F18" s="47"/>
      <c r="H18" s="66">
        <f>VLOOKUP($D18&amp;" SKUPAJ:",$G$22:H$9884,2,FALSE)</f>
        <v>0</v>
      </c>
    </row>
    <row r="19" spans="2:11" s="48" customFormat="1" ht="16.5" thickBot="1">
      <c r="B19" s="73"/>
      <c r="C19" s="74"/>
      <c r="D19" s="75"/>
      <c r="E19" s="76"/>
      <c r="F19" s="77"/>
      <c r="G19" s="3"/>
      <c r="H19" s="78"/>
    </row>
    <row r="20" spans="2:11" s="48" customFormat="1" ht="16.5" thickTop="1">
      <c r="B20" s="79"/>
      <c r="C20" s="80"/>
      <c r="D20" s="81"/>
      <c r="E20" s="82"/>
      <c r="F20" s="83"/>
      <c r="G20" s="4" t="str">
        <f ca="1">"SKUPAJ "&amp;C1&amp;" (BREZ DDV):"</f>
        <v>SKUPAJ VODOVOD (BREZ DDV):</v>
      </c>
      <c r="H20" s="84">
        <f>SUM(H6:H18)</f>
        <v>0</v>
      </c>
    </row>
    <row r="22" spans="2:11" s="48" customFormat="1" ht="16.5" thickBot="1">
      <c r="B22" s="85" t="s">
        <v>0</v>
      </c>
      <c r="C22" s="86" t="s">
        <v>1</v>
      </c>
      <c r="D22" s="87" t="s">
        <v>2</v>
      </c>
      <c r="E22" s="88" t="s">
        <v>3</v>
      </c>
      <c r="F22" s="88" t="s">
        <v>4</v>
      </c>
      <c r="G22" s="5" t="s">
        <v>5</v>
      </c>
      <c r="H22" s="88" t="s">
        <v>6</v>
      </c>
    </row>
    <row r="24" spans="2:11">
      <c r="B24" s="289"/>
      <c r="C24" s="289"/>
      <c r="D24" s="289"/>
      <c r="E24" s="289"/>
      <c r="F24" s="289"/>
      <c r="G24" s="41"/>
      <c r="H24" s="89"/>
    </row>
    <row r="26" spans="2:11" s="48" customFormat="1">
      <c r="B26" s="90" t="s">
        <v>44</v>
      </c>
      <c r="C26" s="288" t="s">
        <v>57</v>
      </c>
      <c r="D26" s="288"/>
      <c r="E26" s="91"/>
      <c r="F26" s="92"/>
      <c r="G26" s="6"/>
      <c r="H26" s="93"/>
    </row>
    <row r="27" spans="2:11" s="48" customFormat="1">
      <c r="B27" s="94"/>
      <c r="C27" s="287"/>
      <c r="D27" s="287"/>
      <c r="E27" s="287"/>
      <c r="F27" s="287"/>
      <c r="G27" s="7"/>
      <c r="H27" s="95"/>
    </row>
    <row r="28" spans="2:11" s="48" customFormat="1" ht="31.5">
      <c r="B28" s="96">
        <f>+COUNT($B$27:B27)+1</f>
        <v>1</v>
      </c>
      <c r="C28" s="97" t="s">
        <v>707</v>
      </c>
      <c r="D28" s="98" t="s">
        <v>708</v>
      </c>
      <c r="E28" s="55" t="s">
        <v>1370</v>
      </c>
      <c r="F28" s="55">
        <v>0.6</v>
      </c>
      <c r="G28" s="9"/>
      <c r="H28" s="95">
        <f>+$F28*G28</f>
        <v>0</v>
      </c>
      <c r="K28" s="46"/>
    </row>
    <row r="29" spans="2:11" s="48" customFormat="1" ht="31.5">
      <c r="B29" s="96">
        <f>+COUNT($B$27:B28)+1</f>
        <v>2</v>
      </c>
      <c r="C29" s="97" t="s">
        <v>709</v>
      </c>
      <c r="D29" s="98" t="s">
        <v>710</v>
      </c>
      <c r="E29" s="55" t="s">
        <v>741</v>
      </c>
      <c r="F29" s="55">
        <v>38</v>
      </c>
      <c r="G29" s="9"/>
      <c r="H29" s="95">
        <f t="shared" ref="H29" si="0">+$F29*G29</f>
        <v>0</v>
      </c>
      <c r="K29" s="46"/>
    </row>
    <row r="30" spans="2:11" s="48" customFormat="1" ht="15.75" customHeight="1">
      <c r="B30" s="187"/>
      <c r="C30" s="188"/>
      <c r="D30" s="189"/>
      <c r="E30" s="190"/>
      <c r="F30" s="191"/>
      <c r="G30" s="192"/>
      <c r="H30" s="193"/>
    </row>
    <row r="31" spans="2:11" s="48" customFormat="1" ht="16.5" thickBot="1">
      <c r="B31" s="105"/>
      <c r="C31" s="106"/>
      <c r="D31" s="106"/>
      <c r="E31" s="107"/>
      <c r="F31" s="107"/>
      <c r="G31" s="8" t="str">
        <f>C26&amp;" SKUPAJ:"</f>
        <v>PREDDELA SKUPAJ:</v>
      </c>
      <c r="H31" s="108">
        <f>SUM(H$28:H$29)</f>
        <v>0</v>
      </c>
    </row>
    <row r="32" spans="2:11" s="48" customFormat="1">
      <c r="B32" s="99"/>
      <c r="C32" s="100"/>
      <c r="D32" s="101"/>
      <c r="E32" s="102"/>
      <c r="F32" s="103"/>
      <c r="G32" s="40"/>
      <c r="H32" s="104"/>
    </row>
    <row r="33" spans="2:8" s="48" customFormat="1">
      <c r="B33" s="90" t="s">
        <v>45</v>
      </c>
      <c r="C33" s="288" t="s">
        <v>806</v>
      </c>
      <c r="D33" s="288"/>
      <c r="E33" s="91"/>
      <c r="F33" s="92"/>
      <c r="G33" s="6"/>
      <c r="H33" s="93"/>
    </row>
    <row r="34" spans="2:8" s="48" customFormat="1">
      <c r="B34" s="94" t="s">
        <v>88</v>
      </c>
      <c r="C34" s="287" t="s">
        <v>59</v>
      </c>
      <c r="D34" s="287"/>
      <c r="E34" s="287"/>
      <c r="F34" s="287"/>
      <c r="G34" s="7"/>
      <c r="H34" s="95"/>
    </row>
    <row r="35" spans="2:8" s="48" customFormat="1" ht="47.25">
      <c r="B35" s="96">
        <f>+COUNT($B$34:B34)+1</f>
        <v>1</v>
      </c>
      <c r="C35" s="97" t="s">
        <v>91</v>
      </c>
      <c r="D35" s="98" t="s">
        <v>1382</v>
      </c>
      <c r="E35" s="55" t="s">
        <v>714</v>
      </c>
      <c r="F35" s="55">
        <v>15.84</v>
      </c>
      <c r="G35" s="9"/>
      <c r="H35" s="95">
        <f t="shared" ref="H35:H40" si="1">+$F35*G35</f>
        <v>0</v>
      </c>
    </row>
    <row r="36" spans="2:8" s="48" customFormat="1" ht="63">
      <c r="B36" s="96">
        <f>+COUNT($B$34:B35)+1</f>
        <v>2</v>
      </c>
      <c r="C36" s="97" t="s">
        <v>597</v>
      </c>
      <c r="D36" s="98" t="s">
        <v>807</v>
      </c>
      <c r="E36" s="55" t="s">
        <v>714</v>
      </c>
      <c r="F36" s="55">
        <v>157.82</v>
      </c>
      <c r="G36" s="9"/>
      <c r="H36" s="95">
        <f t="shared" si="1"/>
        <v>0</v>
      </c>
    </row>
    <row r="37" spans="2:8" s="48" customFormat="1" ht="47.25">
      <c r="B37" s="96">
        <f>+COUNT($B$34:B36)+1</f>
        <v>3</v>
      </c>
      <c r="C37" s="97" t="s">
        <v>716</v>
      </c>
      <c r="D37" s="98" t="s">
        <v>808</v>
      </c>
      <c r="E37" s="55" t="s">
        <v>714</v>
      </c>
      <c r="F37" s="55">
        <v>105.22</v>
      </c>
      <c r="G37" s="9"/>
      <c r="H37" s="95">
        <f t="shared" si="1"/>
        <v>0</v>
      </c>
    </row>
    <row r="38" spans="2:8" s="48" customFormat="1" ht="31.5">
      <c r="B38" s="96">
        <f>+COUNT($B$34:B37)+1</f>
        <v>4</v>
      </c>
      <c r="C38" s="97" t="s">
        <v>98</v>
      </c>
      <c r="D38" s="98" t="s">
        <v>718</v>
      </c>
      <c r="E38" s="55" t="s">
        <v>719</v>
      </c>
      <c r="F38" s="55">
        <v>162</v>
      </c>
      <c r="G38" s="9"/>
      <c r="H38" s="95">
        <f t="shared" si="1"/>
        <v>0</v>
      </c>
    </row>
    <row r="39" spans="2:8" s="48" customFormat="1" ht="63">
      <c r="B39" s="96">
        <f>+COUNT($B$34:B38)+1</f>
        <v>5</v>
      </c>
      <c r="C39" s="97" t="s">
        <v>809</v>
      </c>
      <c r="D39" s="98" t="s">
        <v>810</v>
      </c>
      <c r="E39" s="55" t="s">
        <v>714</v>
      </c>
      <c r="F39" s="55">
        <v>47.95</v>
      </c>
      <c r="G39" s="9"/>
      <c r="H39" s="95">
        <f t="shared" si="1"/>
        <v>0</v>
      </c>
    </row>
    <row r="40" spans="2:8" s="48" customFormat="1" ht="31.5">
      <c r="B40" s="96">
        <f>+COUNT($B$34:B39)+1</f>
        <v>6</v>
      </c>
      <c r="C40" s="97" t="s">
        <v>720</v>
      </c>
      <c r="D40" s="98" t="s">
        <v>721</v>
      </c>
      <c r="E40" s="55" t="s">
        <v>714</v>
      </c>
      <c r="F40" s="55">
        <v>63.24</v>
      </c>
      <c r="G40" s="9"/>
      <c r="H40" s="95">
        <f t="shared" si="1"/>
        <v>0</v>
      </c>
    </row>
    <row r="41" spans="2:8" s="48" customFormat="1">
      <c r="B41" s="96">
        <f>+COUNT($B$34:B40)+1</f>
        <v>7</v>
      </c>
      <c r="C41" s="97" t="s">
        <v>100</v>
      </c>
      <c r="D41" s="98" t="s">
        <v>722</v>
      </c>
      <c r="E41" s="55" t="s">
        <v>714</v>
      </c>
      <c r="F41" s="55">
        <v>32.200000000000003</v>
      </c>
      <c r="G41" s="9"/>
      <c r="H41" s="95">
        <f t="shared" ref="H41:H46" si="2">+$F41*G41</f>
        <v>0</v>
      </c>
    </row>
    <row r="42" spans="2:8" s="48" customFormat="1">
      <c r="B42" s="96">
        <f>+COUNT($B$34:B41)+1</f>
        <v>8</v>
      </c>
      <c r="C42" s="97" t="s">
        <v>112</v>
      </c>
      <c r="D42" s="98" t="s">
        <v>1383</v>
      </c>
      <c r="E42" s="55" t="s">
        <v>723</v>
      </c>
      <c r="F42" s="55">
        <v>192.16</v>
      </c>
      <c r="G42" s="9"/>
      <c r="H42" s="95">
        <f t="shared" si="2"/>
        <v>0</v>
      </c>
    </row>
    <row r="43" spans="2:8" s="48" customFormat="1" ht="31.5">
      <c r="B43" s="96">
        <f>+COUNT($B$34:B42)+1</f>
        <v>9</v>
      </c>
      <c r="C43" s="97" t="s">
        <v>783</v>
      </c>
      <c r="D43" s="98" t="s">
        <v>784</v>
      </c>
      <c r="E43" s="55" t="s">
        <v>719</v>
      </c>
      <c r="F43" s="55">
        <v>158.4</v>
      </c>
      <c r="G43" s="9"/>
      <c r="H43" s="95">
        <f t="shared" si="2"/>
        <v>0</v>
      </c>
    </row>
    <row r="44" spans="2:8" s="48" customFormat="1">
      <c r="B44" s="94" t="s">
        <v>96</v>
      </c>
      <c r="C44" s="287" t="s">
        <v>811</v>
      </c>
      <c r="D44" s="287"/>
      <c r="E44" s="287"/>
      <c r="F44" s="287"/>
      <c r="G44" s="7"/>
      <c r="H44" s="95"/>
    </row>
    <row r="45" spans="2:8" s="48" customFormat="1" ht="78.75">
      <c r="B45" s="96">
        <f>+COUNT($B$34:B44)+1</f>
        <v>10</v>
      </c>
      <c r="C45" s="97" t="s">
        <v>276</v>
      </c>
      <c r="D45" s="98" t="s">
        <v>726</v>
      </c>
      <c r="E45" s="55" t="s">
        <v>741</v>
      </c>
      <c r="F45" s="55">
        <v>1</v>
      </c>
      <c r="G45" s="9"/>
      <c r="H45" s="95">
        <f t="shared" si="2"/>
        <v>0</v>
      </c>
    </row>
    <row r="46" spans="2:8" s="48" customFormat="1" ht="47.25">
      <c r="B46" s="96">
        <f>+COUNT($B$34:B45)+1</f>
        <v>11</v>
      </c>
      <c r="C46" s="97" t="s">
        <v>812</v>
      </c>
      <c r="D46" s="98" t="s">
        <v>813</v>
      </c>
      <c r="E46" s="55" t="s">
        <v>1371</v>
      </c>
      <c r="F46" s="55">
        <v>5</v>
      </c>
      <c r="G46" s="9"/>
      <c r="H46" s="95">
        <f t="shared" si="2"/>
        <v>0</v>
      </c>
    </row>
    <row r="47" spans="2:8" s="48" customFormat="1" ht="63">
      <c r="B47" s="96">
        <f>+COUNT($B$34:B46)+1</f>
        <v>12</v>
      </c>
      <c r="C47" s="97" t="s">
        <v>814</v>
      </c>
      <c r="D47" s="98" t="s">
        <v>815</v>
      </c>
      <c r="E47" s="55" t="s">
        <v>741</v>
      </c>
      <c r="F47" s="55">
        <v>1</v>
      </c>
      <c r="G47" s="9"/>
      <c r="H47" s="95">
        <f t="shared" ref="H47:H49" si="3">+$F47*G47</f>
        <v>0</v>
      </c>
    </row>
    <row r="48" spans="2:8" s="48" customFormat="1" ht="47.25">
      <c r="B48" s="96">
        <f>+COUNT($B$34:B47)+1</f>
        <v>13</v>
      </c>
      <c r="C48" s="97" t="s">
        <v>672</v>
      </c>
      <c r="D48" s="98" t="s">
        <v>816</v>
      </c>
      <c r="E48" s="55" t="s">
        <v>714</v>
      </c>
      <c r="F48" s="55">
        <v>1.75</v>
      </c>
      <c r="G48" s="9"/>
      <c r="H48" s="95">
        <f t="shared" si="3"/>
        <v>0</v>
      </c>
    </row>
    <row r="49" spans="2:10" s="48" customFormat="1" ht="47.25">
      <c r="B49" s="96">
        <f>+COUNT($B$34:B48)+1</f>
        <v>14</v>
      </c>
      <c r="C49" s="97" t="s">
        <v>817</v>
      </c>
      <c r="D49" s="98" t="s">
        <v>769</v>
      </c>
      <c r="E49" s="55" t="s">
        <v>741</v>
      </c>
      <c r="F49" s="55">
        <v>1</v>
      </c>
      <c r="G49" s="9"/>
      <c r="H49" s="95">
        <f t="shared" si="3"/>
        <v>0</v>
      </c>
    </row>
    <row r="50" spans="2:10" s="48" customFormat="1">
      <c r="B50" s="96">
        <f>+COUNT($B$34:B49)+1</f>
        <v>15</v>
      </c>
      <c r="C50" s="97" t="s">
        <v>818</v>
      </c>
      <c r="D50" s="98" t="s">
        <v>737</v>
      </c>
      <c r="E50" s="55" t="s">
        <v>1371</v>
      </c>
      <c r="F50" s="55">
        <v>5</v>
      </c>
      <c r="G50" s="9"/>
      <c r="H50" s="95">
        <f t="shared" ref="H50:H51" si="4">+$F50*G50</f>
        <v>0</v>
      </c>
    </row>
    <row r="51" spans="2:10" s="48" customFormat="1" ht="31.5">
      <c r="B51" s="96">
        <f>+COUNT($B$34:B50)+1</f>
        <v>16</v>
      </c>
      <c r="C51" s="97" t="s">
        <v>819</v>
      </c>
      <c r="D51" s="98" t="s">
        <v>739</v>
      </c>
      <c r="E51" s="55" t="s">
        <v>1371</v>
      </c>
      <c r="F51" s="55">
        <v>5</v>
      </c>
      <c r="G51" s="9"/>
      <c r="H51" s="95">
        <f t="shared" si="4"/>
        <v>0</v>
      </c>
    </row>
    <row r="52" spans="2:10" s="48" customFormat="1" ht="15.75" customHeight="1">
      <c r="B52" s="99"/>
      <c r="C52" s="100"/>
      <c r="D52" s="101"/>
      <c r="E52" s="102"/>
      <c r="F52" s="103"/>
      <c r="G52" s="40"/>
      <c r="H52" s="104"/>
    </row>
    <row r="53" spans="2:10" s="48" customFormat="1" ht="16.5" thickBot="1">
      <c r="B53" s="105"/>
      <c r="C53" s="106"/>
      <c r="D53" s="106"/>
      <c r="E53" s="107"/>
      <c r="F53" s="107"/>
      <c r="G53" s="8" t="str">
        <f>C33&amp;" SKUPAJ:"</f>
        <v>VEJA 1 SKUPAJ:</v>
      </c>
      <c r="H53" s="108">
        <f>SUM(H$35:H$51)</f>
        <v>0</v>
      </c>
    </row>
    <row r="54" spans="2:10" s="48" customFormat="1">
      <c r="B54" s="109"/>
      <c r="C54" s="100"/>
      <c r="D54" s="110"/>
      <c r="E54" s="111"/>
      <c r="F54" s="103"/>
      <c r="G54" s="40"/>
      <c r="H54" s="104"/>
      <c r="J54" s="49"/>
    </row>
    <row r="55" spans="2:10" s="48" customFormat="1">
      <c r="B55" s="90" t="s">
        <v>42</v>
      </c>
      <c r="C55" s="288" t="s">
        <v>820</v>
      </c>
      <c r="D55" s="288"/>
      <c r="E55" s="91"/>
      <c r="F55" s="92"/>
      <c r="G55" s="6"/>
      <c r="H55" s="93"/>
      <c r="J55" s="49"/>
    </row>
    <row r="56" spans="2:10" s="48" customFormat="1" ht="15.75" customHeight="1">
      <c r="B56" s="94" t="s">
        <v>118</v>
      </c>
      <c r="C56" s="287" t="s">
        <v>59</v>
      </c>
      <c r="D56" s="287"/>
      <c r="E56" s="287"/>
      <c r="F56" s="287"/>
      <c r="G56" s="7"/>
      <c r="H56" s="95"/>
    </row>
    <row r="57" spans="2:10" s="48" customFormat="1" ht="47.25">
      <c r="B57" s="96">
        <f>+COUNT($B$56:B56)+1</f>
        <v>1</v>
      </c>
      <c r="C57" s="97" t="s">
        <v>515</v>
      </c>
      <c r="D57" s="98" t="s">
        <v>1424</v>
      </c>
      <c r="E57" s="55" t="s">
        <v>719</v>
      </c>
      <c r="F57" s="55">
        <v>630</v>
      </c>
      <c r="G57" s="9"/>
      <c r="H57" s="95">
        <f t="shared" ref="H57" si="5">+$F57*G57</f>
        <v>0</v>
      </c>
      <c r="J57" s="49"/>
    </row>
    <row r="58" spans="2:10" s="48" customFormat="1" ht="47.25">
      <c r="B58" s="96">
        <f>+COUNT($B$56:B57)+1</f>
        <v>2</v>
      </c>
      <c r="C58" s="97" t="s">
        <v>75</v>
      </c>
      <c r="D58" s="98" t="s">
        <v>1351</v>
      </c>
      <c r="E58" s="55" t="s">
        <v>741</v>
      </c>
      <c r="F58" s="55">
        <v>15</v>
      </c>
      <c r="G58" s="9"/>
      <c r="H58" s="95">
        <f t="shared" ref="H58:H59" si="6">+$F58*G58</f>
        <v>0</v>
      </c>
      <c r="J58" s="49"/>
    </row>
    <row r="59" spans="2:10" s="48" customFormat="1" ht="31.5">
      <c r="B59" s="96">
        <f>+COUNT($B$56:B58)+1</f>
        <v>3</v>
      </c>
      <c r="C59" s="97" t="s">
        <v>423</v>
      </c>
      <c r="D59" s="98" t="s">
        <v>1353</v>
      </c>
      <c r="E59" s="55" t="s">
        <v>741</v>
      </c>
      <c r="F59" s="55">
        <v>15</v>
      </c>
      <c r="G59" s="9"/>
      <c r="H59" s="95">
        <f t="shared" si="6"/>
        <v>0</v>
      </c>
      <c r="J59" s="49"/>
    </row>
    <row r="60" spans="2:10" s="48" customFormat="1" ht="47.25">
      <c r="B60" s="96">
        <f>+COUNT($B$56:B59)+1</f>
        <v>4</v>
      </c>
      <c r="C60" s="97" t="s">
        <v>742</v>
      </c>
      <c r="D60" s="98" t="s">
        <v>1384</v>
      </c>
      <c r="E60" s="55" t="s">
        <v>741</v>
      </c>
      <c r="F60" s="55">
        <v>2</v>
      </c>
      <c r="G60" s="9"/>
      <c r="H60" s="95">
        <f t="shared" ref="H60:H69" si="7">+$F60*G60</f>
        <v>0</v>
      </c>
      <c r="J60" s="49"/>
    </row>
    <row r="61" spans="2:10" s="48" customFormat="1" ht="31.5">
      <c r="B61" s="96">
        <f>+COUNT($B$56:B60)+1</f>
        <v>5</v>
      </c>
      <c r="C61" s="97" t="s">
        <v>743</v>
      </c>
      <c r="D61" s="98" t="s">
        <v>744</v>
      </c>
      <c r="E61" s="55" t="s">
        <v>741</v>
      </c>
      <c r="F61" s="55">
        <v>2</v>
      </c>
      <c r="G61" s="9"/>
      <c r="H61" s="95">
        <f t="shared" si="7"/>
        <v>0</v>
      </c>
      <c r="J61" s="49"/>
    </row>
    <row r="62" spans="2:10" s="48" customFormat="1" ht="47.25">
      <c r="B62" s="96">
        <f>+COUNT($B$56:B61)+1</f>
        <v>6</v>
      </c>
      <c r="C62" s="97" t="s">
        <v>91</v>
      </c>
      <c r="D62" s="98" t="s">
        <v>1382</v>
      </c>
      <c r="E62" s="55" t="s">
        <v>714</v>
      </c>
      <c r="F62" s="55">
        <v>66.599999999999994</v>
      </c>
      <c r="G62" s="9"/>
      <c r="H62" s="95">
        <f t="shared" si="7"/>
        <v>0</v>
      </c>
      <c r="J62" s="49"/>
    </row>
    <row r="63" spans="2:10" s="48" customFormat="1" ht="63">
      <c r="B63" s="96">
        <f>+COUNT($B$56:B62)+1</f>
        <v>7</v>
      </c>
      <c r="C63" s="97" t="s">
        <v>599</v>
      </c>
      <c r="D63" s="98" t="s">
        <v>600</v>
      </c>
      <c r="E63" s="55" t="s">
        <v>714</v>
      </c>
      <c r="F63" s="55">
        <v>289.70999999999998</v>
      </c>
      <c r="G63" s="9"/>
      <c r="H63" s="95">
        <f t="shared" si="7"/>
        <v>0</v>
      </c>
      <c r="J63" s="49"/>
    </row>
    <row r="64" spans="2:10" s="48" customFormat="1" ht="47.25">
      <c r="B64" s="96">
        <f>+COUNT($B$56:B63)+1</f>
        <v>8</v>
      </c>
      <c r="C64" s="97" t="s">
        <v>716</v>
      </c>
      <c r="D64" s="98" t="s">
        <v>808</v>
      </c>
      <c r="E64" s="55" t="s">
        <v>714</v>
      </c>
      <c r="F64" s="55">
        <v>193.14</v>
      </c>
      <c r="G64" s="9"/>
      <c r="H64" s="95">
        <f t="shared" si="7"/>
        <v>0</v>
      </c>
      <c r="J64" s="49"/>
    </row>
    <row r="65" spans="2:10" s="48" customFormat="1" ht="31.5">
      <c r="B65" s="96">
        <f>+COUNT($B$56:B64)+1</f>
        <v>9</v>
      </c>
      <c r="C65" s="97" t="s">
        <v>98</v>
      </c>
      <c r="D65" s="98" t="s">
        <v>718</v>
      </c>
      <c r="E65" s="55" t="s">
        <v>719</v>
      </c>
      <c r="F65" s="55">
        <v>199.8</v>
      </c>
      <c r="G65" s="9"/>
      <c r="H65" s="95">
        <f t="shared" si="7"/>
        <v>0</v>
      </c>
      <c r="J65" s="49"/>
    </row>
    <row r="66" spans="2:10" s="48" customFormat="1" ht="63">
      <c r="B66" s="96">
        <f>+COUNT($B$56:B65)+1</f>
        <v>10</v>
      </c>
      <c r="C66" s="97" t="s">
        <v>809</v>
      </c>
      <c r="D66" s="98" t="s">
        <v>810</v>
      </c>
      <c r="E66" s="55" t="s">
        <v>714</v>
      </c>
      <c r="F66" s="55">
        <v>116.55</v>
      </c>
      <c r="G66" s="9"/>
      <c r="H66" s="95">
        <f t="shared" si="7"/>
        <v>0</v>
      </c>
      <c r="J66" s="49"/>
    </row>
    <row r="67" spans="2:10" s="48" customFormat="1" ht="31.5">
      <c r="B67" s="96">
        <f>+COUNT($B$56:B66)+1</f>
        <v>11</v>
      </c>
      <c r="C67" s="97" t="s">
        <v>720</v>
      </c>
      <c r="D67" s="98" t="s">
        <v>721</v>
      </c>
      <c r="E67" s="55" t="s">
        <v>714</v>
      </c>
      <c r="F67" s="55">
        <v>366.3</v>
      </c>
      <c r="G67" s="9"/>
      <c r="H67" s="95">
        <f t="shared" si="7"/>
        <v>0</v>
      </c>
      <c r="J67" s="49"/>
    </row>
    <row r="68" spans="2:10" s="48" customFormat="1" ht="31.5">
      <c r="B68" s="96">
        <f>+COUNT($B$56:B67)+1</f>
        <v>12</v>
      </c>
      <c r="C68" s="97" t="s">
        <v>751</v>
      </c>
      <c r="D68" s="98" t="s">
        <v>752</v>
      </c>
      <c r="E68" s="55" t="s">
        <v>719</v>
      </c>
      <c r="F68" s="55">
        <v>666</v>
      </c>
      <c r="G68" s="9"/>
      <c r="H68" s="95">
        <f t="shared" si="7"/>
        <v>0</v>
      </c>
      <c r="J68" s="49"/>
    </row>
    <row r="69" spans="2:10" s="48" customFormat="1">
      <c r="B69" s="96">
        <f>+COUNT($B$56:B68)+1</f>
        <v>13</v>
      </c>
      <c r="C69" s="97" t="s">
        <v>112</v>
      </c>
      <c r="D69" s="98" t="s">
        <v>1383</v>
      </c>
      <c r="E69" s="55" t="s">
        <v>723</v>
      </c>
      <c r="F69" s="55">
        <v>796.7</v>
      </c>
      <c r="G69" s="9"/>
      <c r="H69" s="95">
        <f t="shared" si="7"/>
        <v>0</v>
      </c>
      <c r="J69" s="49"/>
    </row>
    <row r="70" spans="2:10" s="48" customFormat="1" ht="15.75" customHeight="1">
      <c r="B70" s="99"/>
      <c r="C70" s="100"/>
      <c r="D70" s="101"/>
      <c r="E70" s="102"/>
      <c r="F70" s="103"/>
      <c r="G70" s="40"/>
      <c r="H70" s="104"/>
    </row>
    <row r="71" spans="2:10" s="48" customFormat="1">
      <c r="B71" s="105"/>
      <c r="C71" s="106"/>
      <c r="D71" s="106"/>
      <c r="E71" s="107"/>
      <c r="F71" s="107"/>
      <c r="G71" s="8" t="str">
        <f>C55&amp;" SKUPAJ:"</f>
        <v>VEJA 2 SKUPAJ:</v>
      </c>
      <c r="H71" s="108">
        <f>SUM(H$56:H$69)</f>
        <v>0</v>
      </c>
    </row>
    <row r="72" spans="2:10" s="48" customFormat="1">
      <c r="B72" s="109"/>
      <c r="C72" s="100"/>
      <c r="D72" s="110"/>
      <c r="E72" s="111"/>
      <c r="F72" s="103"/>
      <c r="G72" s="40"/>
      <c r="H72" s="104"/>
      <c r="J72" s="49"/>
    </row>
    <row r="73" spans="2:10" s="48" customFormat="1">
      <c r="B73" s="90" t="s">
        <v>46</v>
      </c>
      <c r="C73" s="288" t="s">
        <v>821</v>
      </c>
      <c r="D73" s="288"/>
      <c r="E73" s="91"/>
      <c r="F73" s="92"/>
      <c r="G73" s="6"/>
      <c r="H73" s="93"/>
      <c r="J73" s="49"/>
    </row>
    <row r="74" spans="2:10" s="48" customFormat="1" ht="15.75" customHeight="1">
      <c r="B74" s="94" t="s">
        <v>143</v>
      </c>
      <c r="C74" s="287" t="s">
        <v>59</v>
      </c>
      <c r="D74" s="287"/>
      <c r="E74" s="287"/>
      <c r="F74" s="287"/>
      <c r="G74" s="7"/>
      <c r="H74" s="95"/>
    </row>
    <row r="75" spans="2:10" s="48" customFormat="1" ht="47.25">
      <c r="B75" s="96">
        <f>+COUNT($B74:B$74)+1</f>
        <v>1</v>
      </c>
      <c r="C75" s="97" t="s">
        <v>515</v>
      </c>
      <c r="D75" s="98" t="s">
        <v>1427</v>
      </c>
      <c r="E75" s="55" t="s">
        <v>719</v>
      </c>
      <c r="F75" s="55">
        <v>45</v>
      </c>
      <c r="G75" s="9"/>
      <c r="H75" s="95">
        <f t="shared" ref="H75" si="8">+$F75*G75</f>
        <v>0</v>
      </c>
      <c r="J75" s="49"/>
    </row>
    <row r="76" spans="2:10" s="48" customFormat="1" ht="47.25">
      <c r="B76" s="96">
        <f>+COUNT($B$74:B75)+1</f>
        <v>2</v>
      </c>
      <c r="C76" s="97" t="s">
        <v>75</v>
      </c>
      <c r="D76" s="98" t="s">
        <v>1351</v>
      </c>
      <c r="E76" s="55" t="s">
        <v>741</v>
      </c>
      <c r="F76" s="55">
        <v>3</v>
      </c>
      <c r="G76" s="9"/>
      <c r="H76" s="95">
        <f t="shared" ref="H76:H98" si="9">+$F76*G76</f>
        <v>0</v>
      </c>
      <c r="J76" s="49"/>
    </row>
    <row r="77" spans="2:10" s="48" customFormat="1" ht="31.5">
      <c r="B77" s="96">
        <f>+COUNT($B$74:B76)+1</f>
        <v>3</v>
      </c>
      <c r="C77" s="97" t="s">
        <v>423</v>
      </c>
      <c r="D77" s="98" t="s">
        <v>1353</v>
      </c>
      <c r="E77" s="55" t="s">
        <v>741</v>
      </c>
      <c r="F77" s="55">
        <v>3</v>
      </c>
      <c r="G77" s="9"/>
      <c r="H77" s="95">
        <f t="shared" si="9"/>
        <v>0</v>
      </c>
      <c r="J77" s="49"/>
    </row>
    <row r="78" spans="2:10" s="48" customFormat="1" ht="47.25">
      <c r="B78" s="96">
        <f>+COUNT($B$74:B77)+1</f>
        <v>4</v>
      </c>
      <c r="C78" s="97" t="s">
        <v>91</v>
      </c>
      <c r="D78" s="98" t="s">
        <v>1382</v>
      </c>
      <c r="E78" s="55" t="s">
        <v>714</v>
      </c>
      <c r="F78" s="55">
        <v>3</v>
      </c>
      <c r="G78" s="9"/>
      <c r="H78" s="95">
        <f t="shared" si="9"/>
        <v>0</v>
      </c>
      <c r="J78" s="49"/>
    </row>
    <row r="79" spans="2:10" s="48" customFormat="1" ht="63">
      <c r="B79" s="96">
        <f>+COUNT($B$74:B78)+1</f>
        <v>5</v>
      </c>
      <c r="C79" s="97" t="s">
        <v>599</v>
      </c>
      <c r="D79" s="98" t="s">
        <v>600</v>
      </c>
      <c r="E79" s="55" t="s">
        <v>714</v>
      </c>
      <c r="F79" s="55">
        <v>43.29</v>
      </c>
      <c r="G79" s="9"/>
      <c r="H79" s="95">
        <f t="shared" si="9"/>
        <v>0</v>
      </c>
      <c r="J79" s="49"/>
    </row>
    <row r="80" spans="2:10" s="48" customFormat="1" ht="47.25">
      <c r="B80" s="96">
        <f>+COUNT($B$74:B79)+1</f>
        <v>6</v>
      </c>
      <c r="C80" s="97" t="s">
        <v>716</v>
      </c>
      <c r="D80" s="98" t="s">
        <v>808</v>
      </c>
      <c r="E80" s="55" t="s">
        <v>714</v>
      </c>
      <c r="F80" s="55">
        <v>28.86</v>
      </c>
      <c r="G80" s="9"/>
      <c r="H80" s="95">
        <f t="shared" si="9"/>
        <v>0</v>
      </c>
      <c r="J80" s="49"/>
    </row>
    <row r="81" spans="2:10" s="48" customFormat="1" ht="31.5">
      <c r="B81" s="96">
        <f>+COUNT($B$74:B80)+1</f>
        <v>7</v>
      </c>
      <c r="C81" s="97" t="s">
        <v>98</v>
      </c>
      <c r="D81" s="98" t="s">
        <v>718</v>
      </c>
      <c r="E81" s="55" t="s">
        <v>719</v>
      </c>
      <c r="F81" s="55">
        <v>25.25</v>
      </c>
      <c r="G81" s="9"/>
      <c r="H81" s="95">
        <f t="shared" si="9"/>
        <v>0</v>
      </c>
      <c r="J81" s="49"/>
    </row>
    <row r="82" spans="2:10" s="48" customFormat="1" ht="63">
      <c r="B82" s="96">
        <f>+COUNT($B$74:B81)+1</f>
        <v>8</v>
      </c>
      <c r="C82" s="97" t="s">
        <v>809</v>
      </c>
      <c r="D82" s="98" t="s">
        <v>810</v>
      </c>
      <c r="E82" s="55" t="s">
        <v>714</v>
      </c>
      <c r="F82" s="55">
        <v>3.5</v>
      </c>
      <c r="G82" s="9"/>
      <c r="H82" s="95">
        <f t="shared" si="9"/>
        <v>0</v>
      </c>
      <c r="J82" s="49"/>
    </row>
    <row r="83" spans="2:10" s="48" customFormat="1" ht="31.5">
      <c r="B83" s="96">
        <f>+COUNT($B$74:B82)+1</f>
        <v>9</v>
      </c>
      <c r="C83" s="97" t="s">
        <v>720</v>
      </c>
      <c r="D83" s="98" t="s">
        <v>721</v>
      </c>
      <c r="E83" s="55" t="s">
        <v>714</v>
      </c>
      <c r="F83" s="55">
        <v>16.5</v>
      </c>
      <c r="G83" s="9"/>
      <c r="H83" s="95">
        <f t="shared" si="9"/>
        <v>0</v>
      </c>
      <c r="J83" s="49"/>
    </row>
    <row r="84" spans="2:10" s="48" customFormat="1">
      <c r="B84" s="96">
        <f>+COUNT($B$74:B83)+1</f>
        <v>10</v>
      </c>
      <c r="C84" s="97" t="s">
        <v>247</v>
      </c>
      <c r="D84" s="98" t="s">
        <v>773</v>
      </c>
      <c r="E84" s="55" t="s">
        <v>714</v>
      </c>
      <c r="F84" s="55">
        <v>25.78</v>
      </c>
      <c r="G84" s="9"/>
      <c r="H84" s="95">
        <f t="shared" si="9"/>
        <v>0</v>
      </c>
      <c r="J84" s="49"/>
    </row>
    <row r="85" spans="2:10" s="48" customFormat="1" ht="31.5">
      <c r="B85" s="96">
        <f>+COUNT($B$74:B84)+1</f>
        <v>11</v>
      </c>
      <c r="C85" s="97" t="s">
        <v>751</v>
      </c>
      <c r="D85" s="98" t="s">
        <v>752</v>
      </c>
      <c r="E85" s="55" t="s">
        <v>719</v>
      </c>
      <c r="F85" s="55">
        <v>30</v>
      </c>
      <c r="G85" s="9"/>
      <c r="H85" s="95">
        <f t="shared" si="9"/>
        <v>0</v>
      </c>
      <c r="J85" s="49"/>
    </row>
    <row r="86" spans="2:10" s="48" customFormat="1">
      <c r="B86" s="96">
        <f>+COUNT($B$74:B85)+1</f>
        <v>12</v>
      </c>
      <c r="C86" s="97" t="s">
        <v>112</v>
      </c>
      <c r="D86" s="98" t="s">
        <v>1383</v>
      </c>
      <c r="E86" s="55" t="s">
        <v>723</v>
      </c>
      <c r="F86" s="55">
        <v>76.510000000000005</v>
      </c>
      <c r="G86" s="9"/>
      <c r="H86" s="95">
        <f t="shared" si="9"/>
        <v>0</v>
      </c>
      <c r="J86" s="49"/>
    </row>
    <row r="87" spans="2:10" s="48" customFormat="1">
      <c r="B87" s="94" t="s">
        <v>145</v>
      </c>
      <c r="C87" s="287" t="s">
        <v>822</v>
      </c>
      <c r="D87" s="287"/>
      <c r="E87" s="287"/>
      <c r="F87" s="287"/>
      <c r="G87" s="7"/>
      <c r="H87" s="95"/>
    </row>
    <row r="88" spans="2:10" s="48" customFormat="1" ht="78.75">
      <c r="B88" s="96">
        <f>+COUNT($B$74:B87)+1</f>
        <v>13</v>
      </c>
      <c r="C88" s="97" t="s">
        <v>276</v>
      </c>
      <c r="D88" s="98" t="s">
        <v>726</v>
      </c>
      <c r="E88" s="55" t="s">
        <v>741</v>
      </c>
      <c r="F88" s="55">
        <v>1</v>
      </c>
      <c r="G88" s="9"/>
      <c r="H88" s="95">
        <f t="shared" si="9"/>
        <v>0</v>
      </c>
      <c r="J88" s="49"/>
    </row>
    <row r="89" spans="2:10" s="48" customFormat="1" ht="31.5">
      <c r="B89" s="96">
        <f>+COUNT($B$74:B88)+1</f>
        <v>14</v>
      </c>
      <c r="C89" s="97" t="s">
        <v>823</v>
      </c>
      <c r="D89" s="98" t="s">
        <v>824</v>
      </c>
      <c r="E89" s="55" t="s">
        <v>714</v>
      </c>
      <c r="F89" s="55">
        <v>2.145</v>
      </c>
      <c r="G89" s="9"/>
      <c r="H89" s="95">
        <f t="shared" si="9"/>
        <v>0</v>
      </c>
      <c r="J89" s="49"/>
    </row>
    <row r="90" spans="2:10" s="48" customFormat="1" ht="31.5">
      <c r="B90" s="96">
        <f>+COUNT($B$74:B89)+1</f>
        <v>15</v>
      </c>
      <c r="C90" s="97" t="s">
        <v>825</v>
      </c>
      <c r="D90" s="98" t="s">
        <v>826</v>
      </c>
      <c r="E90" s="55" t="s">
        <v>714</v>
      </c>
      <c r="F90" s="55">
        <v>1.1399999999999999</v>
      </c>
      <c r="G90" s="9"/>
      <c r="H90" s="95">
        <f t="shared" si="9"/>
        <v>0</v>
      </c>
      <c r="J90" s="49"/>
    </row>
    <row r="91" spans="2:10" s="48" customFormat="1" ht="31.5">
      <c r="B91" s="96">
        <f>+COUNT($B$74:B90)+1</f>
        <v>16</v>
      </c>
      <c r="C91" s="97" t="s">
        <v>231</v>
      </c>
      <c r="D91" s="98" t="s">
        <v>232</v>
      </c>
      <c r="E91" s="55" t="s">
        <v>719</v>
      </c>
      <c r="F91" s="55">
        <v>61.6</v>
      </c>
      <c r="G91" s="9"/>
      <c r="H91" s="95">
        <f t="shared" si="9"/>
        <v>0</v>
      </c>
      <c r="J91" s="49"/>
    </row>
    <row r="92" spans="2:10" s="48" customFormat="1" ht="31.5">
      <c r="B92" s="96">
        <f>+COUNT($B$74:B91)+1</f>
        <v>17</v>
      </c>
      <c r="C92" s="97" t="s">
        <v>234</v>
      </c>
      <c r="D92" s="98" t="s">
        <v>235</v>
      </c>
      <c r="E92" s="55" t="s">
        <v>719</v>
      </c>
      <c r="F92" s="55">
        <v>6.75</v>
      </c>
      <c r="G92" s="9"/>
      <c r="H92" s="95">
        <f t="shared" si="9"/>
        <v>0</v>
      </c>
      <c r="J92" s="49"/>
    </row>
    <row r="93" spans="2:10" s="48" customFormat="1" ht="31.5">
      <c r="B93" s="96">
        <f>+COUNT($B$74:B92)+1</f>
        <v>18</v>
      </c>
      <c r="C93" s="97" t="s">
        <v>827</v>
      </c>
      <c r="D93" s="98" t="s">
        <v>828</v>
      </c>
      <c r="E93" s="55" t="s">
        <v>1372</v>
      </c>
      <c r="F93" s="55">
        <v>574.52</v>
      </c>
      <c r="G93" s="9"/>
      <c r="H93" s="95">
        <f t="shared" si="9"/>
        <v>0</v>
      </c>
      <c r="J93" s="49"/>
    </row>
    <row r="94" spans="2:10" s="48" customFormat="1" ht="31.5">
      <c r="B94" s="96">
        <f>+COUNT($B$74:B93)+1</f>
        <v>19</v>
      </c>
      <c r="C94" s="97" t="s">
        <v>829</v>
      </c>
      <c r="D94" s="98" t="s">
        <v>830</v>
      </c>
      <c r="E94" s="55" t="s">
        <v>1372</v>
      </c>
      <c r="F94" s="55">
        <v>703.53</v>
      </c>
      <c r="G94" s="9"/>
      <c r="H94" s="95">
        <f t="shared" si="9"/>
        <v>0</v>
      </c>
      <c r="J94" s="49"/>
    </row>
    <row r="95" spans="2:10" s="48" customFormat="1" ht="31.5">
      <c r="B95" s="96">
        <f>+COUNT($B$74:B94)+1</f>
        <v>20</v>
      </c>
      <c r="C95" s="97" t="s">
        <v>831</v>
      </c>
      <c r="D95" s="98" t="s">
        <v>832</v>
      </c>
      <c r="E95" s="55" t="s">
        <v>714</v>
      </c>
      <c r="F95" s="55">
        <v>8.9350000000000005</v>
      </c>
      <c r="G95" s="9"/>
      <c r="H95" s="95">
        <f t="shared" si="9"/>
        <v>0</v>
      </c>
      <c r="J95" s="49"/>
    </row>
    <row r="96" spans="2:10" s="48" customFormat="1" ht="63">
      <c r="B96" s="96">
        <f>+COUNT($B$74:B95)+1</f>
        <v>21</v>
      </c>
      <c r="C96" s="97" t="s">
        <v>833</v>
      </c>
      <c r="D96" s="98" t="s">
        <v>834</v>
      </c>
      <c r="E96" s="55" t="s">
        <v>719</v>
      </c>
      <c r="F96" s="55">
        <v>30.75</v>
      </c>
      <c r="G96" s="9"/>
      <c r="H96" s="95">
        <f t="shared" si="9"/>
        <v>0</v>
      </c>
      <c r="J96" s="49"/>
    </row>
    <row r="97" spans="2:10" s="48" customFormat="1" ht="47.25">
      <c r="B97" s="96">
        <f>+COUNT($B$74:B96)+1</f>
        <v>22</v>
      </c>
      <c r="C97" s="97" t="s">
        <v>835</v>
      </c>
      <c r="D97" s="98" t="s">
        <v>836</v>
      </c>
      <c r="E97" s="55" t="s">
        <v>741</v>
      </c>
      <c r="F97" s="55">
        <v>1</v>
      </c>
      <c r="G97" s="9"/>
      <c r="H97" s="95">
        <f t="shared" si="9"/>
        <v>0</v>
      </c>
      <c r="J97" s="49"/>
    </row>
    <row r="98" spans="2:10" s="48" customFormat="1" ht="47.25">
      <c r="B98" s="96">
        <f>+COUNT($B$74:B97)+1</f>
        <v>23</v>
      </c>
      <c r="C98" s="97" t="s">
        <v>837</v>
      </c>
      <c r="D98" s="98" t="s">
        <v>838</v>
      </c>
      <c r="E98" s="55" t="s">
        <v>741</v>
      </c>
      <c r="F98" s="55">
        <v>1</v>
      </c>
      <c r="G98" s="9"/>
      <c r="H98" s="95">
        <f t="shared" si="9"/>
        <v>0</v>
      </c>
      <c r="J98" s="49"/>
    </row>
    <row r="99" spans="2:10" s="48" customFormat="1" ht="15.75" customHeight="1">
      <c r="B99" s="99"/>
      <c r="C99" s="100"/>
      <c r="D99" s="101"/>
      <c r="E99" s="102"/>
      <c r="F99" s="103"/>
      <c r="G99" s="40"/>
      <c r="H99" s="104"/>
    </row>
    <row r="100" spans="2:10" s="48" customFormat="1" ht="16.5" thickBot="1">
      <c r="B100" s="105"/>
      <c r="C100" s="106"/>
      <c r="D100" s="106"/>
      <c r="E100" s="107"/>
      <c r="F100" s="107"/>
      <c r="G100" s="8" t="str">
        <f>C73&amp;" SKUPAJ:"</f>
        <v>VEJA 3 SKUPAJ:</v>
      </c>
      <c r="H100" s="108">
        <f>SUM(H$75:H$98)</f>
        <v>0</v>
      </c>
    </row>
    <row r="102" spans="2:10" s="48" customFormat="1">
      <c r="B102" s="90" t="s">
        <v>47</v>
      </c>
      <c r="C102" s="288" t="s">
        <v>1466</v>
      </c>
      <c r="D102" s="288"/>
      <c r="E102" s="91"/>
      <c r="F102" s="92"/>
      <c r="G102" s="6"/>
      <c r="H102" s="93"/>
      <c r="J102" s="49"/>
    </row>
    <row r="103" spans="2:10" s="48" customFormat="1" ht="15.75" customHeight="1">
      <c r="B103" s="94"/>
      <c r="C103" s="287"/>
      <c r="D103" s="287"/>
      <c r="E103" s="287"/>
      <c r="F103" s="287"/>
      <c r="G103" s="7"/>
      <c r="H103" s="95"/>
    </row>
    <row r="104" spans="2:10" s="48" customFormat="1" ht="31.5">
      <c r="B104" s="96">
        <f>+COUNT($B$103:B103)+1</f>
        <v>1</v>
      </c>
      <c r="C104" s="97"/>
      <c r="D104" s="98" t="s">
        <v>1467</v>
      </c>
      <c r="E104" s="55" t="s">
        <v>1468</v>
      </c>
      <c r="F104" s="55">
        <v>135</v>
      </c>
      <c r="G104" s="9"/>
      <c r="H104" s="95">
        <f t="shared" ref="H104" si="10">+$F104*G104</f>
        <v>0</v>
      </c>
      <c r="J104" s="49"/>
    </row>
    <row r="105" spans="2:10" s="48" customFormat="1" ht="31.5">
      <c r="B105" s="96">
        <f>+COUNT($B$103:B104)+1</f>
        <v>2</v>
      </c>
      <c r="C105" s="97"/>
      <c r="D105" s="98" t="s">
        <v>1469</v>
      </c>
      <c r="E105" s="55" t="s">
        <v>1468</v>
      </c>
      <c r="F105" s="55">
        <v>10</v>
      </c>
      <c r="G105" s="9"/>
      <c r="H105" s="95">
        <f t="shared" ref="H105:H151" si="11">+$F105*G105</f>
        <v>0</v>
      </c>
      <c r="J105" s="49"/>
    </row>
    <row r="106" spans="2:10" s="48" customFormat="1" ht="31.5">
      <c r="B106" s="96">
        <f>+COUNT($B$103:B105)+1</f>
        <v>3</v>
      </c>
      <c r="C106" s="97"/>
      <c r="D106" s="98" t="s">
        <v>1470</v>
      </c>
      <c r="E106" s="55" t="s">
        <v>1468</v>
      </c>
      <c r="F106" s="55">
        <v>340</v>
      </c>
      <c r="G106" s="9"/>
      <c r="H106" s="95">
        <f t="shared" si="11"/>
        <v>0</v>
      </c>
      <c r="J106" s="49"/>
    </row>
    <row r="107" spans="2:10" s="48" customFormat="1">
      <c r="B107" s="96">
        <f>+COUNT($B$103:B106)+1</f>
        <v>4</v>
      </c>
      <c r="C107" s="97"/>
      <c r="D107" s="98" t="s">
        <v>1471</v>
      </c>
      <c r="E107" s="55" t="s">
        <v>741</v>
      </c>
      <c r="F107" s="55">
        <v>4</v>
      </c>
      <c r="G107" s="9"/>
      <c r="H107" s="95">
        <f t="shared" si="11"/>
        <v>0</v>
      </c>
      <c r="J107" s="49"/>
    </row>
    <row r="108" spans="2:10" s="48" customFormat="1">
      <c r="B108" s="96">
        <f>+COUNT($B$103:B107)+1</f>
        <v>5</v>
      </c>
      <c r="C108" s="97"/>
      <c r="D108" s="98" t="s">
        <v>1472</v>
      </c>
      <c r="E108" s="55" t="s">
        <v>741</v>
      </c>
      <c r="F108" s="55">
        <v>2</v>
      </c>
      <c r="G108" s="9"/>
      <c r="H108" s="95">
        <f t="shared" si="11"/>
        <v>0</v>
      </c>
      <c r="J108" s="49"/>
    </row>
    <row r="109" spans="2:10" s="48" customFormat="1">
      <c r="B109" s="96">
        <f>+COUNT($B$103:B108)+1</f>
        <v>6</v>
      </c>
      <c r="C109" s="97"/>
      <c r="D109" s="98" t="s">
        <v>1473</v>
      </c>
      <c r="E109" s="55" t="s">
        <v>741</v>
      </c>
      <c r="F109" s="55">
        <v>1</v>
      </c>
      <c r="G109" s="9"/>
      <c r="H109" s="95">
        <f t="shared" si="11"/>
        <v>0</v>
      </c>
      <c r="J109" s="49"/>
    </row>
    <row r="110" spans="2:10" s="48" customFormat="1">
      <c r="B110" s="96">
        <f>+COUNT($B$103:B109)+1</f>
        <v>7</v>
      </c>
      <c r="C110" s="97"/>
      <c r="D110" s="98" t="s">
        <v>1474</v>
      </c>
      <c r="E110" s="55" t="s">
        <v>741</v>
      </c>
      <c r="F110" s="55">
        <v>1</v>
      </c>
      <c r="G110" s="9"/>
      <c r="H110" s="95">
        <f t="shared" si="11"/>
        <v>0</v>
      </c>
      <c r="J110" s="49"/>
    </row>
    <row r="111" spans="2:10" s="48" customFormat="1">
      <c r="B111" s="96">
        <f>+COUNT($B$103:B110)+1</f>
        <v>8</v>
      </c>
      <c r="C111" s="97"/>
      <c r="D111" s="98" t="s">
        <v>1475</v>
      </c>
      <c r="E111" s="55" t="s">
        <v>741</v>
      </c>
      <c r="F111" s="55">
        <v>1</v>
      </c>
      <c r="G111" s="9"/>
      <c r="H111" s="95">
        <f t="shared" si="11"/>
        <v>0</v>
      </c>
      <c r="J111" s="49"/>
    </row>
    <row r="112" spans="2:10" s="48" customFormat="1">
      <c r="B112" s="96">
        <f>+COUNT($B$103:B111)+1</f>
        <v>9</v>
      </c>
      <c r="C112" s="97"/>
      <c r="D112" s="98" t="s">
        <v>1476</v>
      </c>
      <c r="E112" s="55" t="s">
        <v>741</v>
      </c>
      <c r="F112" s="55">
        <v>2</v>
      </c>
      <c r="G112" s="9"/>
      <c r="H112" s="95">
        <f t="shared" si="11"/>
        <v>0</v>
      </c>
      <c r="J112" s="49"/>
    </row>
    <row r="113" spans="2:10" s="48" customFormat="1" ht="31.5">
      <c r="B113" s="96">
        <f>+COUNT($B$103:B112)+1</f>
        <v>10</v>
      </c>
      <c r="C113" s="97"/>
      <c r="D113" s="98" t="s">
        <v>1477</v>
      </c>
      <c r="E113" s="55" t="s">
        <v>741</v>
      </c>
      <c r="F113" s="55">
        <v>16</v>
      </c>
      <c r="G113" s="9"/>
      <c r="H113" s="95">
        <f t="shared" si="11"/>
        <v>0</v>
      </c>
      <c r="J113" s="49"/>
    </row>
    <row r="114" spans="2:10" s="48" customFormat="1">
      <c r="B114" s="96">
        <f>+COUNT($B$103:B113)+1</f>
        <v>11</v>
      </c>
      <c r="C114" s="97"/>
      <c r="D114" s="98" t="s">
        <v>1478</v>
      </c>
      <c r="E114" s="55" t="s">
        <v>741</v>
      </c>
      <c r="F114" s="55">
        <v>2</v>
      </c>
      <c r="G114" s="9"/>
      <c r="H114" s="95">
        <f t="shared" si="11"/>
        <v>0</v>
      </c>
      <c r="J114" s="49"/>
    </row>
    <row r="115" spans="2:10" s="48" customFormat="1">
      <c r="B115" s="96">
        <f>+COUNT($B$103:B114)+1</f>
        <v>12</v>
      </c>
      <c r="C115" s="97"/>
      <c r="D115" s="98" t="s">
        <v>1479</v>
      </c>
      <c r="E115" s="55" t="s">
        <v>741</v>
      </c>
      <c r="F115" s="55">
        <v>1</v>
      </c>
      <c r="G115" s="9"/>
      <c r="H115" s="95">
        <f t="shared" si="11"/>
        <v>0</v>
      </c>
      <c r="J115" s="49"/>
    </row>
    <row r="116" spans="2:10" s="48" customFormat="1">
      <c r="B116" s="96">
        <f>+COUNT($B$103:B115)+1</f>
        <v>13</v>
      </c>
      <c r="C116" s="97"/>
      <c r="D116" s="98" t="s">
        <v>1480</v>
      </c>
      <c r="E116" s="55" t="s">
        <v>741</v>
      </c>
      <c r="F116" s="55">
        <v>1</v>
      </c>
      <c r="G116" s="9"/>
      <c r="H116" s="95">
        <f t="shared" si="11"/>
        <v>0</v>
      </c>
      <c r="J116" s="49"/>
    </row>
    <row r="117" spans="2:10" s="48" customFormat="1">
      <c r="B117" s="96">
        <f>+COUNT($B$103:B116)+1</f>
        <v>14</v>
      </c>
      <c r="C117" s="97"/>
      <c r="D117" s="98" t="s">
        <v>1481</v>
      </c>
      <c r="E117" s="55" t="s">
        <v>741</v>
      </c>
      <c r="F117" s="55">
        <v>1</v>
      </c>
      <c r="G117" s="9"/>
      <c r="H117" s="95">
        <f t="shared" si="11"/>
        <v>0</v>
      </c>
      <c r="J117" s="49"/>
    </row>
    <row r="118" spans="2:10" s="48" customFormat="1">
      <c r="B118" s="96">
        <f>+COUNT($B$103:B117)+1</f>
        <v>15</v>
      </c>
      <c r="C118" s="97"/>
      <c r="D118" s="98" t="s">
        <v>1482</v>
      </c>
      <c r="E118" s="55" t="s">
        <v>741</v>
      </c>
      <c r="F118" s="55">
        <v>3</v>
      </c>
      <c r="G118" s="9"/>
      <c r="H118" s="95">
        <f t="shared" si="11"/>
        <v>0</v>
      </c>
      <c r="J118" s="49"/>
    </row>
    <row r="119" spans="2:10" s="48" customFormat="1">
      <c r="B119" s="96">
        <f>+COUNT($B$103:B118)+1</f>
        <v>16</v>
      </c>
      <c r="C119" s="97"/>
      <c r="D119" s="98" t="s">
        <v>1483</v>
      </c>
      <c r="E119" s="55" t="s">
        <v>741</v>
      </c>
      <c r="F119" s="55">
        <v>3</v>
      </c>
      <c r="G119" s="9"/>
      <c r="H119" s="95">
        <f t="shared" si="11"/>
        <v>0</v>
      </c>
      <c r="J119" s="49"/>
    </row>
    <row r="120" spans="2:10" s="48" customFormat="1">
      <c r="B120" s="96">
        <f>+COUNT($B$103:B119)+1</f>
        <v>17</v>
      </c>
      <c r="C120" s="97"/>
      <c r="D120" s="98" t="s">
        <v>1484</v>
      </c>
      <c r="E120" s="55" t="s">
        <v>741</v>
      </c>
      <c r="F120" s="55">
        <v>3</v>
      </c>
      <c r="G120" s="9"/>
      <c r="H120" s="95">
        <f t="shared" si="11"/>
        <v>0</v>
      </c>
      <c r="J120" s="49"/>
    </row>
    <row r="121" spans="2:10" s="48" customFormat="1">
      <c r="B121" s="96">
        <f>+COUNT($B$103:B120)+1</f>
        <v>18</v>
      </c>
      <c r="C121" s="97"/>
      <c r="D121" s="98" t="s">
        <v>1485</v>
      </c>
      <c r="E121" s="55" t="s">
        <v>741</v>
      </c>
      <c r="F121" s="55">
        <v>1</v>
      </c>
      <c r="G121" s="9"/>
      <c r="H121" s="95">
        <f t="shared" si="11"/>
        <v>0</v>
      </c>
      <c r="J121" s="49"/>
    </row>
    <row r="122" spans="2:10" s="48" customFormat="1">
      <c r="B122" s="96">
        <f>+COUNT($B$103:B121)+1</f>
        <v>19</v>
      </c>
      <c r="C122" s="97"/>
      <c r="D122" s="98" t="s">
        <v>1486</v>
      </c>
      <c r="E122" s="55" t="s">
        <v>741</v>
      </c>
      <c r="F122" s="55">
        <v>1</v>
      </c>
      <c r="G122" s="9"/>
      <c r="H122" s="95">
        <f t="shared" si="11"/>
        <v>0</v>
      </c>
      <c r="J122" s="49"/>
    </row>
    <row r="123" spans="2:10" s="48" customFormat="1">
      <c r="B123" s="96">
        <f>+COUNT($B$103:B122)+1</f>
        <v>20</v>
      </c>
      <c r="C123" s="97"/>
      <c r="D123" s="98" t="s">
        <v>1487</v>
      </c>
      <c r="E123" s="55" t="s">
        <v>741</v>
      </c>
      <c r="F123" s="55">
        <v>2</v>
      </c>
      <c r="G123" s="9"/>
      <c r="H123" s="95">
        <f t="shared" si="11"/>
        <v>0</v>
      </c>
      <c r="J123" s="49"/>
    </row>
    <row r="124" spans="2:10" s="48" customFormat="1" ht="31.5">
      <c r="B124" s="96">
        <f>+COUNT($B$103:B123)+1</f>
        <v>21</v>
      </c>
      <c r="C124" s="97"/>
      <c r="D124" s="98" t="s">
        <v>1488</v>
      </c>
      <c r="E124" s="55" t="s">
        <v>741</v>
      </c>
      <c r="F124" s="55">
        <v>1</v>
      </c>
      <c r="G124" s="9"/>
      <c r="H124" s="95">
        <f t="shared" si="11"/>
        <v>0</v>
      </c>
      <c r="J124" s="49"/>
    </row>
    <row r="125" spans="2:10" s="48" customFormat="1" ht="31.5">
      <c r="B125" s="96">
        <f>+COUNT($B$103:B124)+1</f>
        <v>22</v>
      </c>
      <c r="C125" s="97"/>
      <c r="D125" s="98" t="s">
        <v>1489</v>
      </c>
      <c r="E125" s="55" t="s">
        <v>741</v>
      </c>
      <c r="F125" s="55">
        <v>2</v>
      </c>
      <c r="G125" s="9"/>
      <c r="H125" s="95">
        <f t="shared" si="11"/>
        <v>0</v>
      </c>
      <c r="J125" s="49"/>
    </row>
    <row r="126" spans="2:10" s="48" customFormat="1" ht="31.5">
      <c r="B126" s="96">
        <f>+COUNT($B$103:B125)+1</f>
        <v>23</v>
      </c>
      <c r="C126" s="97"/>
      <c r="D126" s="98" t="s">
        <v>1490</v>
      </c>
      <c r="E126" s="55" t="s">
        <v>741</v>
      </c>
      <c r="F126" s="55">
        <v>1</v>
      </c>
      <c r="G126" s="9"/>
      <c r="H126" s="95">
        <f t="shared" si="11"/>
        <v>0</v>
      </c>
      <c r="J126" s="49"/>
    </row>
    <row r="127" spans="2:10" s="48" customFormat="1" ht="31.5">
      <c r="B127" s="96">
        <f>+COUNT($B$103:B126)+1</f>
        <v>24</v>
      </c>
      <c r="C127" s="97"/>
      <c r="D127" s="98" t="s">
        <v>1491</v>
      </c>
      <c r="E127" s="55" t="s">
        <v>741</v>
      </c>
      <c r="F127" s="55">
        <v>1</v>
      </c>
      <c r="G127" s="9"/>
      <c r="H127" s="95">
        <f t="shared" si="11"/>
        <v>0</v>
      </c>
      <c r="J127" s="49"/>
    </row>
    <row r="128" spans="2:10" s="48" customFormat="1" ht="31.5">
      <c r="B128" s="96">
        <f>+COUNT($B$103:B127)+1</f>
        <v>25</v>
      </c>
      <c r="C128" s="97"/>
      <c r="D128" s="98" t="s">
        <v>1492</v>
      </c>
      <c r="E128" s="55" t="s">
        <v>741</v>
      </c>
      <c r="F128" s="55">
        <v>2</v>
      </c>
      <c r="G128" s="9"/>
      <c r="H128" s="95">
        <f t="shared" si="11"/>
        <v>0</v>
      </c>
      <c r="J128" s="49"/>
    </row>
    <row r="129" spans="2:10" s="48" customFormat="1">
      <c r="B129" s="96">
        <f>+COUNT($B$103:B128)+1</f>
        <v>26</v>
      </c>
      <c r="C129" s="97"/>
      <c r="D129" s="98" t="s">
        <v>1493</v>
      </c>
      <c r="E129" s="55" t="s">
        <v>741</v>
      </c>
      <c r="F129" s="55">
        <v>2</v>
      </c>
      <c r="G129" s="9"/>
      <c r="H129" s="95">
        <f t="shared" si="11"/>
        <v>0</v>
      </c>
      <c r="J129" s="49"/>
    </row>
    <row r="130" spans="2:10" s="48" customFormat="1">
      <c r="B130" s="96">
        <f>+COUNT($B$103:B129)+1</f>
        <v>27</v>
      </c>
      <c r="C130" s="97"/>
      <c r="D130" s="98" t="s">
        <v>1494</v>
      </c>
      <c r="E130" s="55" t="s">
        <v>741</v>
      </c>
      <c r="F130" s="55">
        <v>1</v>
      </c>
      <c r="G130" s="9"/>
      <c r="H130" s="95">
        <f t="shared" si="11"/>
        <v>0</v>
      </c>
      <c r="J130" s="49"/>
    </row>
    <row r="131" spans="2:10" s="48" customFormat="1">
      <c r="B131" s="96">
        <f>+COUNT($B$103:B130)+1</f>
        <v>28</v>
      </c>
      <c r="C131" s="97"/>
      <c r="D131" s="98" t="s">
        <v>1495</v>
      </c>
      <c r="E131" s="55" t="s">
        <v>741</v>
      </c>
      <c r="F131" s="55">
        <v>2</v>
      </c>
      <c r="G131" s="9"/>
      <c r="H131" s="95">
        <f t="shared" si="11"/>
        <v>0</v>
      </c>
      <c r="J131" s="49"/>
    </row>
    <row r="132" spans="2:10" s="48" customFormat="1">
      <c r="B132" s="96">
        <f>+COUNT($B$103:B131)+1</f>
        <v>29</v>
      </c>
      <c r="C132" s="97"/>
      <c r="D132" s="98" t="s">
        <v>1496</v>
      </c>
      <c r="E132" s="55" t="s">
        <v>741</v>
      </c>
      <c r="F132" s="55">
        <v>2</v>
      </c>
      <c r="G132" s="9"/>
      <c r="H132" s="95">
        <f t="shared" si="11"/>
        <v>0</v>
      </c>
      <c r="J132" s="49"/>
    </row>
    <row r="133" spans="2:10" s="48" customFormat="1">
      <c r="B133" s="96">
        <f>+COUNT($B$103:B132)+1</f>
        <v>30</v>
      </c>
      <c r="C133" s="97"/>
      <c r="D133" s="98" t="s">
        <v>1497</v>
      </c>
      <c r="E133" s="55" t="s">
        <v>741</v>
      </c>
      <c r="F133" s="55">
        <v>2</v>
      </c>
      <c r="G133" s="9"/>
      <c r="H133" s="95">
        <f t="shared" si="11"/>
        <v>0</v>
      </c>
      <c r="J133" s="49"/>
    </row>
    <row r="134" spans="2:10" s="48" customFormat="1">
      <c r="B134" s="96">
        <f>+COUNT($B$103:B133)+1</f>
        <v>31</v>
      </c>
      <c r="C134" s="97"/>
      <c r="D134" s="98" t="s">
        <v>1498</v>
      </c>
      <c r="E134" s="55" t="s">
        <v>741</v>
      </c>
      <c r="F134" s="55">
        <v>1</v>
      </c>
      <c r="G134" s="9"/>
      <c r="H134" s="95">
        <f t="shared" si="11"/>
        <v>0</v>
      </c>
      <c r="J134" s="49"/>
    </row>
    <row r="135" spans="2:10" s="48" customFormat="1">
      <c r="B135" s="96">
        <f>+COUNT($B$103:B134)+1</f>
        <v>32</v>
      </c>
      <c r="C135" s="97"/>
      <c r="D135" s="98" t="s">
        <v>1499</v>
      </c>
      <c r="E135" s="55" t="s">
        <v>741</v>
      </c>
      <c r="F135" s="55">
        <v>2</v>
      </c>
      <c r="G135" s="9"/>
      <c r="H135" s="95">
        <f t="shared" si="11"/>
        <v>0</v>
      </c>
      <c r="J135" s="49"/>
    </row>
    <row r="136" spans="2:10" s="48" customFormat="1">
      <c r="B136" s="96">
        <f>+COUNT($B$103:B135)+1</f>
        <v>33</v>
      </c>
      <c r="C136" s="97"/>
      <c r="D136" s="98" t="s">
        <v>1500</v>
      </c>
      <c r="E136" s="55" t="s">
        <v>741</v>
      </c>
      <c r="F136" s="55">
        <v>2</v>
      </c>
      <c r="G136" s="9"/>
      <c r="H136" s="95">
        <f t="shared" si="11"/>
        <v>0</v>
      </c>
      <c r="J136" s="49"/>
    </row>
    <row r="137" spans="2:10" s="48" customFormat="1">
      <c r="B137" s="96">
        <f>+COUNT($B$103:B136)+1</f>
        <v>34</v>
      </c>
      <c r="C137" s="97"/>
      <c r="D137" s="98" t="s">
        <v>1501</v>
      </c>
      <c r="E137" s="55" t="s">
        <v>741</v>
      </c>
      <c r="F137" s="55">
        <v>1</v>
      </c>
      <c r="G137" s="9"/>
      <c r="H137" s="95">
        <f t="shared" si="11"/>
        <v>0</v>
      </c>
      <c r="J137" s="49"/>
    </row>
    <row r="138" spans="2:10" s="48" customFormat="1">
      <c r="B138" s="96">
        <f>+COUNT($B$103:B137)+1</f>
        <v>35</v>
      </c>
      <c r="C138" s="97"/>
      <c r="D138" s="98" t="s">
        <v>1502</v>
      </c>
      <c r="E138" s="55" t="s">
        <v>741</v>
      </c>
      <c r="F138" s="55">
        <v>2</v>
      </c>
      <c r="G138" s="9"/>
      <c r="H138" s="95">
        <f t="shared" si="11"/>
        <v>0</v>
      </c>
      <c r="J138" s="49"/>
    </row>
    <row r="139" spans="2:10" s="48" customFormat="1">
      <c r="B139" s="96">
        <f>+COUNT($B$103:B138)+1</f>
        <v>36</v>
      </c>
      <c r="C139" s="97"/>
      <c r="D139" s="98" t="s">
        <v>1503</v>
      </c>
      <c r="E139" s="55" t="s">
        <v>741</v>
      </c>
      <c r="F139" s="55">
        <v>2</v>
      </c>
      <c r="G139" s="9"/>
      <c r="H139" s="95">
        <f t="shared" si="11"/>
        <v>0</v>
      </c>
      <c r="J139" s="49"/>
    </row>
    <row r="140" spans="2:10" s="48" customFormat="1">
      <c r="B140" s="96">
        <f>+COUNT($B$103:B139)+1</f>
        <v>37</v>
      </c>
      <c r="C140" s="97"/>
      <c r="D140" s="98" t="s">
        <v>1504</v>
      </c>
      <c r="E140" s="55" t="s">
        <v>741</v>
      </c>
      <c r="F140" s="55">
        <v>1</v>
      </c>
      <c r="G140" s="9"/>
      <c r="H140" s="95">
        <f t="shared" si="11"/>
        <v>0</v>
      </c>
      <c r="J140" s="49"/>
    </row>
    <row r="141" spans="2:10" s="48" customFormat="1">
      <c r="B141" s="96">
        <f>+COUNT($B$103:B140)+1</f>
        <v>38</v>
      </c>
      <c r="C141" s="97"/>
      <c r="D141" s="98" t="s">
        <v>1505</v>
      </c>
      <c r="E141" s="55" t="s">
        <v>741</v>
      </c>
      <c r="F141" s="55">
        <v>1</v>
      </c>
      <c r="G141" s="9"/>
      <c r="H141" s="95">
        <f t="shared" si="11"/>
        <v>0</v>
      </c>
      <c r="J141" s="49"/>
    </row>
    <row r="142" spans="2:10" s="48" customFormat="1" ht="31.5">
      <c r="B142" s="96">
        <f>+COUNT($B$103:B141)+1</f>
        <v>39</v>
      </c>
      <c r="C142" s="97"/>
      <c r="D142" s="98" t="s">
        <v>1506</v>
      </c>
      <c r="E142" s="55" t="s">
        <v>741</v>
      </c>
      <c r="F142" s="55">
        <v>1</v>
      </c>
      <c r="G142" s="9"/>
      <c r="H142" s="95">
        <f t="shared" si="11"/>
        <v>0</v>
      </c>
      <c r="J142" s="49"/>
    </row>
    <row r="143" spans="2:10" s="48" customFormat="1" ht="31.5">
      <c r="B143" s="96">
        <f>+COUNT($B$103:B142)+1</f>
        <v>40</v>
      </c>
      <c r="C143" s="97"/>
      <c r="D143" s="98" t="s">
        <v>1507</v>
      </c>
      <c r="E143" s="55" t="s">
        <v>741</v>
      </c>
      <c r="F143" s="55">
        <v>1</v>
      </c>
      <c r="G143" s="9"/>
      <c r="H143" s="95">
        <f t="shared" si="11"/>
        <v>0</v>
      </c>
      <c r="J143" s="49"/>
    </row>
    <row r="144" spans="2:10" s="48" customFormat="1">
      <c r="B144" s="96">
        <f>+COUNT($B$103:B143)+1</f>
        <v>41</v>
      </c>
      <c r="C144" s="97"/>
      <c r="D144" s="98" t="s">
        <v>1508</v>
      </c>
      <c r="E144" s="55" t="s">
        <v>741</v>
      </c>
      <c r="F144" s="55">
        <v>1</v>
      </c>
      <c r="G144" s="9"/>
      <c r="H144" s="95">
        <f t="shared" si="11"/>
        <v>0</v>
      </c>
      <c r="J144" s="49"/>
    </row>
    <row r="145" spans="2:10" s="48" customFormat="1" ht="31.5">
      <c r="B145" s="96">
        <f>+COUNT($B$103:B144)+1</f>
        <v>42</v>
      </c>
      <c r="C145" s="97"/>
      <c r="D145" s="98" t="s">
        <v>1509</v>
      </c>
      <c r="E145" s="55" t="s">
        <v>741</v>
      </c>
      <c r="F145" s="55">
        <v>10</v>
      </c>
      <c r="G145" s="9"/>
      <c r="H145" s="95">
        <f t="shared" si="11"/>
        <v>0</v>
      </c>
      <c r="J145" s="49"/>
    </row>
    <row r="146" spans="2:10" s="48" customFormat="1" ht="31.5">
      <c r="B146" s="96">
        <f>+COUNT($B$103:B145)+1</f>
        <v>43</v>
      </c>
      <c r="C146" s="97"/>
      <c r="D146" s="98" t="s">
        <v>1510</v>
      </c>
      <c r="E146" s="55" t="s">
        <v>741</v>
      </c>
      <c r="F146" s="55">
        <v>10</v>
      </c>
      <c r="G146" s="9"/>
      <c r="H146" s="95">
        <f t="shared" si="11"/>
        <v>0</v>
      </c>
      <c r="J146" s="49"/>
    </row>
    <row r="147" spans="2:10" s="48" customFormat="1" ht="31.5">
      <c r="B147" s="96">
        <f>+COUNT($B$103:B146)+1</f>
        <v>44</v>
      </c>
      <c r="C147" s="97"/>
      <c r="D147" s="98" t="s">
        <v>1511</v>
      </c>
      <c r="E147" s="55" t="s">
        <v>741</v>
      </c>
      <c r="F147" s="55">
        <v>55</v>
      </c>
      <c r="G147" s="9"/>
      <c r="H147" s="95">
        <f t="shared" si="11"/>
        <v>0</v>
      </c>
      <c r="J147" s="49"/>
    </row>
    <row r="148" spans="2:10" s="48" customFormat="1" ht="31.5">
      <c r="B148" s="96">
        <f>+COUNT($B$103:B147)+1</f>
        <v>45</v>
      </c>
      <c r="C148" s="97"/>
      <c r="D148" s="98" t="s">
        <v>1512</v>
      </c>
      <c r="E148" s="55" t="s">
        <v>741</v>
      </c>
      <c r="F148" s="55">
        <v>15</v>
      </c>
      <c r="G148" s="9"/>
      <c r="H148" s="95">
        <f t="shared" si="11"/>
        <v>0</v>
      </c>
      <c r="J148" s="49"/>
    </row>
    <row r="149" spans="2:10" s="48" customFormat="1" ht="31.5">
      <c r="B149" s="96">
        <f>+COUNT($B$103:B148)+1</f>
        <v>46</v>
      </c>
      <c r="C149" s="97"/>
      <c r="D149" s="98" t="s">
        <v>1513</v>
      </c>
      <c r="E149" s="55" t="s">
        <v>741</v>
      </c>
      <c r="F149" s="55">
        <v>100</v>
      </c>
      <c r="G149" s="9"/>
      <c r="H149" s="95">
        <f t="shared" si="11"/>
        <v>0</v>
      </c>
      <c r="J149" s="49"/>
    </row>
    <row r="150" spans="2:10" s="48" customFormat="1" ht="31.5">
      <c r="B150" s="96">
        <f>+COUNT($B$103:B149)+1</f>
        <v>47</v>
      </c>
      <c r="C150" s="97"/>
      <c r="D150" s="98" t="s">
        <v>1514</v>
      </c>
      <c r="E150" s="55" t="s">
        <v>741</v>
      </c>
      <c r="F150" s="55">
        <v>15</v>
      </c>
      <c r="G150" s="9"/>
      <c r="H150" s="95">
        <f t="shared" si="11"/>
        <v>0</v>
      </c>
      <c r="J150" s="49"/>
    </row>
    <row r="151" spans="2:10" s="48" customFormat="1" ht="31.5">
      <c r="B151" s="96">
        <f>+COUNT($B$103:B150)+1</f>
        <v>48</v>
      </c>
      <c r="C151" s="97"/>
      <c r="D151" s="98" t="s">
        <v>1515</v>
      </c>
      <c r="E151" s="55" t="s">
        <v>741</v>
      </c>
      <c r="F151" s="55">
        <v>40</v>
      </c>
      <c r="G151" s="9"/>
      <c r="H151" s="95">
        <f t="shared" si="11"/>
        <v>0</v>
      </c>
      <c r="J151" s="49"/>
    </row>
    <row r="152" spans="2:10" s="48" customFormat="1" ht="15.75" customHeight="1">
      <c r="B152" s="99"/>
      <c r="C152" s="100"/>
      <c r="D152" s="101"/>
      <c r="E152" s="102"/>
      <c r="F152" s="103"/>
      <c r="G152" s="40"/>
      <c r="H152" s="104"/>
    </row>
    <row r="153" spans="2:10" s="48" customFormat="1" ht="16.5" thickBot="1">
      <c r="B153" s="105"/>
      <c r="C153" s="106"/>
      <c r="D153" s="106"/>
      <c r="E153" s="107"/>
      <c r="F153" s="107"/>
      <c r="G153" s="8" t="str">
        <f>C102&amp;" SKUPAJ:"</f>
        <v>VODOVODNI MATERIAL SKUPAJ:</v>
      </c>
      <c r="H153" s="108">
        <f>SUM(H$104:H$151)</f>
        <v>0</v>
      </c>
    </row>
    <row r="155" spans="2:10" s="48" customFormat="1">
      <c r="B155" s="90" t="s">
        <v>54</v>
      </c>
      <c r="C155" s="288" t="s">
        <v>1109</v>
      </c>
      <c r="D155" s="288"/>
      <c r="E155" s="91"/>
      <c r="F155" s="92"/>
      <c r="G155" s="6"/>
      <c r="H155" s="93"/>
      <c r="J155" s="49"/>
    </row>
    <row r="156" spans="2:10" s="48" customFormat="1" ht="15.75" customHeight="1">
      <c r="B156" s="94"/>
      <c r="C156" s="287"/>
      <c r="D156" s="287"/>
      <c r="E156" s="287"/>
      <c r="F156" s="287"/>
      <c r="G156" s="7"/>
      <c r="H156" s="95"/>
    </row>
    <row r="157" spans="2:10" s="48" customFormat="1">
      <c r="B157" s="96">
        <f>+COUNT($B$156:B156)+1</f>
        <v>1</v>
      </c>
      <c r="C157" s="97"/>
      <c r="D157" s="98" t="s">
        <v>1516</v>
      </c>
      <c r="E157" s="55" t="s">
        <v>1468</v>
      </c>
      <c r="F157" s="55">
        <v>485</v>
      </c>
      <c r="G157" s="9"/>
      <c r="H157" s="95">
        <f t="shared" ref="H157:H167" si="12">+$F157*G157</f>
        <v>0</v>
      </c>
      <c r="J157" s="49"/>
    </row>
    <row r="158" spans="2:10" s="48" customFormat="1" ht="31.5">
      <c r="B158" s="96">
        <f>+COUNT($B$156:B157)+1</f>
        <v>2</v>
      </c>
      <c r="C158" s="97"/>
      <c r="D158" s="98" t="s">
        <v>1517</v>
      </c>
      <c r="E158" s="55" t="s">
        <v>741</v>
      </c>
      <c r="F158" s="55">
        <v>45</v>
      </c>
      <c r="G158" s="9"/>
      <c r="H158" s="95">
        <f t="shared" si="12"/>
        <v>0</v>
      </c>
      <c r="J158" s="49"/>
    </row>
    <row r="159" spans="2:10" s="48" customFormat="1">
      <c r="B159" s="96">
        <f>+COUNT($B$156:B158)+1</f>
        <v>3</v>
      </c>
      <c r="C159" s="97"/>
      <c r="D159" s="98" t="s">
        <v>1518</v>
      </c>
      <c r="E159" s="55" t="s">
        <v>741</v>
      </c>
      <c r="F159" s="55">
        <v>80</v>
      </c>
      <c r="G159" s="9"/>
      <c r="H159" s="95">
        <f t="shared" si="12"/>
        <v>0</v>
      </c>
      <c r="J159" s="49"/>
    </row>
    <row r="160" spans="2:10" s="48" customFormat="1">
      <c r="B160" s="96">
        <f>+COUNT($B$156:B159)+1</f>
        <v>4</v>
      </c>
      <c r="C160" s="97"/>
      <c r="D160" s="98" t="s">
        <v>1519</v>
      </c>
      <c r="E160" s="55" t="s">
        <v>741</v>
      </c>
      <c r="F160" s="55">
        <v>37</v>
      </c>
      <c r="G160" s="9"/>
      <c r="H160" s="95">
        <f t="shared" si="12"/>
        <v>0</v>
      </c>
      <c r="J160" s="49"/>
    </row>
    <row r="161" spans="2:10" s="48" customFormat="1" ht="31.5">
      <c r="B161" s="96">
        <f>+COUNT($B$156:B160)+1</f>
        <v>5</v>
      </c>
      <c r="C161" s="97"/>
      <c r="D161" s="98" t="s">
        <v>1520</v>
      </c>
      <c r="E161" s="55" t="s">
        <v>1468</v>
      </c>
      <c r="F161" s="55">
        <v>485</v>
      </c>
      <c r="G161" s="9"/>
      <c r="H161" s="95">
        <f t="shared" si="12"/>
        <v>0</v>
      </c>
      <c r="J161" s="49"/>
    </row>
    <row r="162" spans="2:10" s="48" customFormat="1">
      <c r="B162" s="96">
        <f>+COUNT($B$156:B161)+1</f>
        <v>6</v>
      </c>
      <c r="C162" s="97"/>
      <c r="D162" s="98" t="s">
        <v>1521</v>
      </c>
      <c r="E162" s="55" t="s">
        <v>741</v>
      </c>
      <c r="F162" s="55">
        <v>2</v>
      </c>
      <c r="G162" s="9"/>
      <c r="H162" s="95">
        <f t="shared" si="12"/>
        <v>0</v>
      </c>
      <c r="J162" s="49"/>
    </row>
    <row r="163" spans="2:10" s="48" customFormat="1" ht="31.5">
      <c r="B163" s="96">
        <f>+COUNT($B$156:B162)+1</f>
        <v>7</v>
      </c>
      <c r="C163" s="97"/>
      <c r="D163" s="98" t="s">
        <v>1522</v>
      </c>
      <c r="E163" s="55" t="s">
        <v>1468</v>
      </c>
      <c r="F163" s="55">
        <v>485</v>
      </c>
      <c r="G163" s="9"/>
      <c r="H163" s="95">
        <f t="shared" si="12"/>
        <v>0</v>
      </c>
      <c r="J163" s="49"/>
    </row>
    <row r="164" spans="2:10" s="48" customFormat="1">
      <c r="B164" s="96">
        <f>+COUNT($B$156:B163)+1</f>
        <v>8</v>
      </c>
      <c r="C164" s="97"/>
      <c r="D164" s="98" t="s">
        <v>1523</v>
      </c>
      <c r="E164" s="55" t="s">
        <v>741</v>
      </c>
      <c r="F164" s="55">
        <v>2</v>
      </c>
      <c r="G164" s="9"/>
      <c r="H164" s="95">
        <f t="shared" si="12"/>
        <v>0</v>
      </c>
      <c r="J164" s="49"/>
    </row>
    <row r="165" spans="2:10" s="48" customFormat="1">
      <c r="B165" s="96">
        <f>+COUNT($B$156:B164)+1</f>
        <v>9</v>
      </c>
      <c r="C165" s="97"/>
      <c r="D165" s="98" t="s">
        <v>1524</v>
      </c>
      <c r="E165" s="55" t="s">
        <v>1369</v>
      </c>
      <c r="F165" s="55">
        <v>20</v>
      </c>
      <c r="G165" s="9"/>
      <c r="H165" s="95">
        <f t="shared" si="12"/>
        <v>0</v>
      </c>
      <c r="J165" s="49"/>
    </row>
    <row r="166" spans="2:10" s="48" customFormat="1">
      <c r="B166" s="96">
        <f>+COUNT($B$156:B165)+1</f>
        <v>10</v>
      </c>
      <c r="C166" s="97"/>
      <c r="D166" s="98" t="s">
        <v>1525</v>
      </c>
      <c r="E166" s="55" t="s">
        <v>1468</v>
      </c>
      <c r="F166" s="55">
        <v>485</v>
      </c>
      <c r="G166" s="9"/>
      <c r="H166" s="95">
        <f t="shared" si="12"/>
        <v>0</v>
      </c>
      <c r="J166" s="49"/>
    </row>
    <row r="167" spans="2:10" s="48" customFormat="1" ht="31.5">
      <c r="B167" s="96">
        <f>+COUNT($B$156:B166)+1</f>
        <v>11</v>
      </c>
      <c r="C167" s="97"/>
      <c r="D167" s="98" t="s">
        <v>1526</v>
      </c>
      <c r="E167" s="55" t="s">
        <v>1468</v>
      </c>
      <c r="F167" s="55">
        <v>485</v>
      </c>
      <c r="G167" s="9"/>
      <c r="H167" s="95">
        <f t="shared" si="12"/>
        <v>0</v>
      </c>
      <c r="J167" s="49"/>
    </row>
    <row r="168" spans="2:10" s="48" customFormat="1" ht="15.75" customHeight="1">
      <c r="B168" s="99"/>
      <c r="C168" s="100"/>
      <c r="D168" s="101"/>
      <c r="E168" s="102"/>
      <c r="F168" s="103"/>
      <c r="G168" s="40"/>
      <c r="H168" s="104"/>
    </row>
    <row r="169" spans="2:10" s="48" customFormat="1" ht="16.5" thickBot="1">
      <c r="B169" s="105"/>
      <c r="C169" s="106"/>
      <c r="D169" s="106"/>
      <c r="E169" s="107"/>
      <c r="F169" s="107"/>
      <c r="G169" s="8" t="str">
        <f>C155&amp;" SKUPAJ:"</f>
        <v>MONTAŽNA DELA SKUPAJ:</v>
      </c>
      <c r="H169" s="108">
        <f>SUM(H$157:H$167)</f>
        <v>0</v>
      </c>
    </row>
    <row r="171" spans="2:10" s="48" customFormat="1">
      <c r="B171" s="90" t="s">
        <v>55</v>
      </c>
      <c r="C171" s="288" t="s">
        <v>8</v>
      </c>
      <c r="D171" s="288"/>
      <c r="E171" s="91"/>
      <c r="F171" s="92"/>
      <c r="G171" s="6"/>
      <c r="H171" s="93"/>
      <c r="J171" s="49"/>
    </row>
    <row r="172" spans="2:10" s="48" customFormat="1" ht="15.75" customHeight="1">
      <c r="B172" s="94" t="s">
        <v>184</v>
      </c>
      <c r="C172" s="287" t="s">
        <v>185</v>
      </c>
      <c r="D172" s="287"/>
      <c r="E172" s="287"/>
      <c r="F172" s="287"/>
      <c r="G172" s="7"/>
      <c r="H172" s="95"/>
    </row>
    <row r="173" spans="2:10" s="48" customFormat="1" ht="31.5">
      <c r="B173" s="96">
        <f>+COUNT($B$172:B172)+1</f>
        <v>1</v>
      </c>
      <c r="C173" s="97"/>
      <c r="D173" s="98" t="s">
        <v>1527</v>
      </c>
      <c r="E173" s="55" t="s">
        <v>1468</v>
      </c>
      <c r="F173" s="55">
        <v>485</v>
      </c>
      <c r="G173" s="9"/>
      <c r="H173" s="95">
        <f t="shared" ref="H173" si="13">+$F173*G173</f>
        <v>0</v>
      </c>
      <c r="J173" s="49"/>
    </row>
    <row r="174" spans="2:10" s="48" customFormat="1" ht="15.75" customHeight="1">
      <c r="B174" s="99"/>
      <c r="C174" s="100"/>
      <c r="D174" s="101"/>
      <c r="E174" s="102"/>
      <c r="F174" s="103"/>
      <c r="G174" s="40"/>
      <c r="H174" s="104"/>
    </row>
    <row r="175" spans="2:10" s="48" customFormat="1" ht="16.5" thickBot="1">
      <c r="B175" s="105"/>
      <c r="C175" s="106"/>
      <c r="D175" s="106"/>
      <c r="E175" s="107"/>
      <c r="F175" s="107"/>
      <c r="G175" s="8" t="str">
        <f>C171&amp;" SKUPAJ:"</f>
        <v>TUJE STORITVE SKUPAJ:</v>
      </c>
      <c r="H175" s="108">
        <f>SUM(H$173:H$173)</f>
        <v>0</v>
      </c>
    </row>
  </sheetData>
  <mergeCells count="17">
    <mergeCell ref="C171:D171"/>
    <mergeCell ref="C172:F172"/>
    <mergeCell ref="C102:D102"/>
    <mergeCell ref="C103:F103"/>
    <mergeCell ref="C155:D155"/>
    <mergeCell ref="C156:F156"/>
    <mergeCell ref="B24:F24"/>
    <mergeCell ref="C26:D26"/>
    <mergeCell ref="C27:F27"/>
    <mergeCell ref="C33:D33"/>
    <mergeCell ref="C44:F44"/>
    <mergeCell ref="C87:F87"/>
    <mergeCell ref="C74:F74"/>
    <mergeCell ref="C56:F56"/>
    <mergeCell ref="C73:D73"/>
    <mergeCell ref="C34:F34"/>
    <mergeCell ref="C55:D55"/>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53" min="1" max="7" man="1"/>
    <brk id="72" min="1"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339C"/>
  </sheetPr>
  <dimension ref="B1:K52"/>
  <sheetViews>
    <sheetView view="pageBreakPreview" zoomScale="85" zoomScaleNormal="100" zoomScaleSheetLayoutView="85" workbookViewId="0">
      <selection activeCell="D13" sqref="D13"/>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1250</v>
      </c>
      <c r="C1" s="45" t="str">
        <f ca="1">MID(CELL("filename",A1),FIND("]",CELL("filename",A1))+1,255)</f>
        <v>UREDITEV TOLMINKE</v>
      </c>
    </row>
    <row r="3" spans="2:10">
      <c r="B3" s="50" t="s">
        <v>13</v>
      </c>
    </row>
    <row r="4" spans="2:10">
      <c r="B4" s="52" t="str">
        <f ca="1">"REKAPITULACIJA "&amp;C1</f>
        <v>REKAPITULACIJA UREDITEV TOLMINKE</v>
      </c>
      <c r="C4" s="53"/>
      <c r="D4" s="53"/>
      <c r="E4" s="54"/>
      <c r="F4" s="54"/>
      <c r="G4" s="2"/>
      <c r="H4" s="55"/>
      <c r="I4" s="56"/>
    </row>
    <row r="5" spans="2:10">
      <c r="B5" s="57"/>
      <c r="C5" s="58"/>
      <c r="D5" s="59"/>
      <c r="H5" s="60"/>
      <c r="I5" s="61"/>
      <c r="J5" s="62"/>
    </row>
    <row r="6" spans="2:10">
      <c r="B6" s="63" t="s">
        <v>44</v>
      </c>
      <c r="D6" s="64" t="str">
        <f>VLOOKUP(B6,$B$16:$H$9809,2,FALSE)</f>
        <v>PREDDELA</v>
      </c>
      <c r="E6" s="65"/>
      <c r="F6" s="47"/>
      <c r="H6" s="66">
        <f>VLOOKUP($D6&amp;" SKUPAJ:",$G$16:H$9873,2,FALSE)</f>
        <v>0</v>
      </c>
      <c r="I6" s="67"/>
      <c r="J6" s="68"/>
    </row>
    <row r="7" spans="2:10">
      <c r="B7" s="63"/>
      <c r="D7" s="64"/>
      <c r="E7" s="65"/>
      <c r="F7" s="47"/>
      <c r="H7" s="66"/>
      <c r="I7" s="69"/>
      <c r="J7" s="70"/>
    </row>
    <row r="8" spans="2:10">
      <c r="B8" s="63" t="s">
        <v>45</v>
      </c>
      <c r="D8" s="64" t="str">
        <f>VLOOKUP(B8,$B$16:$H$9809,2,FALSE)</f>
        <v>ČIŠČENJE TERENA</v>
      </c>
      <c r="E8" s="65"/>
      <c r="F8" s="47"/>
      <c r="H8" s="66">
        <f>VLOOKUP($D8&amp;" SKUPAJ:",$G$16:H$9873,2,FALSE)</f>
        <v>0</v>
      </c>
      <c r="I8" s="71"/>
      <c r="J8" s="72"/>
    </row>
    <row r="9" spans="2:10">
      <c r="B9" s="63"/>
      <c r="D9" s="64"/>
      <c r="E9" s="65"/>
      <c r="F9" s="47"/>
      <c r="H9" s="66"/>
      <c r="I9" s="56"/>
    </row>
    <row r="10" spans="2:10">
      <c r="B10" s="63" t="s">
        <v>42</v>
      </c>
      <c r="D10" s="64" t="str">
        <f>VLOOKUP(B10,$B$16:$H$9809,2,FALSE)</f>
        <v>ZEMELJSKA DELA</v>
      </c>
      <c r="E10" s="65"/>
      <c r="F10" s="47"/>
      <c r="H10" s="66">
        <f>VLOOKUP($D10&amp;" SKUPAJ:",$G$16:H$9873,2,FALSE)</f>
        <v>0</v>
      </c>
    </row>
    <row r="11" spans="2:10">
      <c r="B11" s="63"/>
      <c r="D11" s="64"/>
      <c r="E11" s="65"/>
      <c r="F11" s="47"/>
      <c r="H11" s="66"/>
    </row>
    <row r="12" spans="2:10">
      <c r="B12" s="63" t="s">
        <v>46</v>
      </c>
      <c r="D12" s="64" t="str">
        <f>VLOOKUP(B12,$B$16:$H$9809,2,FALSE)</f>
        <v>ZAŠČITA BREŽIN</v>
      </c>
      <c r="E12" s="65"/>
      <c r="F12" s="47"/>
      <c r="H12" s="66">
        <f>VLOOKUP($D12&amp;" SKUPAJ:",$G$16:H$9873,2,FALSE)</f>
        <v>0</v>
      </c>
    </row>
    <row r="13" spans="2:10" s="48" customFormat="1" ht="16.5" thickBot="1">
      <c r="B13" s="73"/>
      <c r="C13" s="74"/>
      <c r="D13" s="75"/>
      <c r="E13" s="76"/>
      <c r="F13" s="77"/>
      <c r="G13" s="3"/>
      <c r="H13" s="78"/>
    </row>
    <row r="14" spans="2:10" s="48" customFormat="1" ht="16.5" thickTop="1">
      <c r="B14" s="79"/>
      <c r="C14" s="80"/>
      <c r="D14" s="81"/>
      <c r="E14" s="82"/>
      <c r="F14" s="83"/>
      <c r="G14" s="4" t="str">
        <f ca="1">"SKUPAJ "&amp;C1&amp;" (BREZ DDV):"</f>
        <v>SKUPAJ UREDITEV TOLMINKE (BREZ DDV):</v>
      </c>
      <c r="H14" s="84">
        <f>SUM(H6:H12)</f>
        <v>0</v>
      </c>
    </row>
    <row r="16" spans="2:10" s="48" customFormat="1" ht="16.5" thickBot="1">
      <c r="B16" s="85" t="s">
        <v>0</v>
      </c>
      <c r="C16" s="86" t="s">
        <v>1</v>
      </c>
      <c r="D16" s="87" t="s">
        <v>2</v>
      </c>
      <c r="E16" s="88" t="s">
        <v>3</v>
      </c>
      <c r="F16" s="88" t="s">
        <v>4</v>
      </c>
      <c r="G16" s="5" t="s">
        <v>5</v>
      </c>
      <c r="H16" s="88" t="s">
        <v>6</v>
      </c>
    </row>
    <row r="18" spans="2:11">
      <c r="B18" s="289"/>
      <c r="C18" s="289"/>
      <c r="D18" s="289"/>
      <c r="E18" s="289"/>
      <c r="F18" s="289"/>
      <c r="G18" s="41"/>
      <c r="H18" s="89"/>
    </row>
    <row r="20" spans="2:11" s="48" customFormat="1">
      <c r="B20" s="90" t="s">
        <v>44</v>
      </c>
      <c r="C20" s="288" t="s">
        <v>57</v>
      </c>
      <c r="D20" s="288"/>
      <c r="E20" s="91"/>
      <c r="F20" s="92"/>
      <c r="G20" s="6"/>
      <c r="H20" s="93"/>
    </row>
    <row r="21" spans="2:11" s="48" customFormat="1">
      <c r="B21" s="94"/>
      <c r="C21" s="287"/>
      <c r="D21" s="287"/>
      <c r="E21" s="287"/>
      <c r="F21" s="287"/>
      <c r="G21" s="7"/>
      <c r="H21" s="95"/>
    </row>
    <row r="22" spans="2:11" s="48" customFormat="1">
      <c r="B22" s="96">
        <f>+COUNT($B$21:B21)+1</f>
        <v>1</v>
      </c>
      <c r="C22" s="97" t="s">
        <v>839</v>
      </c>
      <c r="D22" s="98" t="s">
        <v>840</v>
      </c>
      <c r="E22" s="55" t="s">
        <v>1370</v>
      </c>
      <c r="F22" s="55">
        <v>7.0000000000000007E-2</v>
      </c>
      <c r="G22" s="9"/>
      <c r="H22" s="95">
        <f>+$F22*G22</f>
        <v>0</v>
      </c>
      <c r="K22" s="46"/>
    </row>
    <row r="23" spans="2:11" s="48" customFormat="1" ht="31.5">
      <c r="B23" s="96">
        <f>+COUNT($B$21:B22)+1</f>
        <v>2</v>
      </c>
      <c r="C23" s="97" t="s">
        <v>841</v>
      </c>
      <c r="D23" s="98" t="s">
        <v>842</v>
      </c>
      <c r="E23" s="55" t="s">
        <v>741</v>
      </c>
      <c r="F23" s="55">
        <v>18</v>
      </c>
      <c r="G23" s="9"/>
      <c r="H23" s="95">
        <f t="shared" ref="H23" si="0">+$F23*G23</f>
        <v>0</v>
      </c>
      <c r="K23" s="46"/>
    </row>
    <row r="24" spans="2:11" s="48" customFormat="1" ht="15.75" customHeight="1">
      <c r="B24" s="99"/>
      <c r="C24" s="100"/>
      <c r="D24" s="101"/>
      <c r="E24" s="102"/>
      <c r="F24" s="103"/>
      <c r="G24" s="40"/>
      <c r="H24" s="104"/>
    </row>
    <row r="25" spans="2:11" s="48" customFormat="1" ht="16.5" thickBot="1">
      <c r="B25" s="105"/>
      <c r="C25" s="106"/>
      <c r="D25" s="106"/>
      <c r="E25" s="107"/>
      <c r="F25" s="107"/>
      <c r="G25" s="8" t="str">
        <f>C20&amp;" SKUPAJ:"</f>
        <v>PREDDELA SKUPAJ:</v>
      </c>
      <c r="H25" s="108">
        <f>SUM(H$22:H$23)</f>
        <v>0</v>
      </c>
    </row>
    <row r="26" spans="2:11" s="48" customFormat="1">
      <c r="B26" s="99"/>
      <c r="C26" s="100"/>
      <c r="D26" s="101"/>
      <c r="E26" s="102"/>
      <c r="F26" s="103"/>
      <c r="G26" s="40"/>
      <c r="H26" s="104"/>
    </row>
    <row r="27" spans="2:11" s="48" customFormat="1">
      <c r="B27" s="90" t="s">
        <v>45</v>
      </c>
      <c r="C27" s="288" t="s">
        <v>73</v>
      </c>
      <c r="D27" s="288"/>
      <c r="E27" s="91"/>
      <c r="F27" s="92"/>
      <c r="G27" s="6"/>
      <c r="H27" s="93"/>
    </row>
    <row r="28" spans="2:11" s="48" customFormat="1">
      <c r="B28" s="94"/>
      <c r="C28" s="287"/>
      <c r="D28" s="287"/>
      <c r="E28" s="287"/>
      <c r="F28" s="287"/>
      <c r="G28" s="7"/>
      <c r="H28" s="95"/>
    </row>
    <row r="29" spans="2:11" s="48" customFormat="1" ht="47.25">
      <c r="B29" s="96">
        <f>+COUNT($B$28:B28)+1</f>
        <v>1</v>
      </c>
      <c r="C29" s="97" t="s">
        <v>515</v>
      </c>
      <c r="D29" s="98" t="s">
        <v>1424</v>
      </c>
      <c r="E29" s="55" t="s">
        <v>719</v>
      </c>
      <c r="F29" s="55">
        <v>1183</v>
      </c>
      <c r="G29" s="9"/>
      <c r="H29" s="95">
        <f t="shared" ref="H29:H31" si="1">+$F29*G29</f>
        <v>0</v>
      </c>
    </row>
    <row r="30" spans="2:11" s="48" customFormat="1" ht="47.25">
      <c r="B30" s="96">
        <f>+COUNT($B$28:B29)+1</f>
        <v>2</v>
      </c>
      <c r="C30" s="97" t="s">
        <v>75</v>
      </c>
      <c r="D30" s="98" t="s">
        <v>1351</v>
      </c>
      <c r="E30" s="55" t="s">
        <v>741</v>
      </c>
      <c r="F30" s="55">
        <v>10</v>
      </c>
      <c r="G30" s="9"/>
      <c r="H30" s="95">
        <f t="shared" si="1"/>
        <v>0</v>
      </c>
    </row>
    <row r="31" spans="2:11" s="48" customFormat="1" ht="31.5">
      <c r="B31" s="96">
        <f>+COUNT($B$28:B30)+1</f>
        <v>3</v>
      </c>
      <c r="C31" s="97" t="s">
        <v>423</v>
      </c>
      <c r="D31" s="98" t="s">
        <v>1353</v>
      </c>
      <c r="E31" s="55" t="s">
        <v>741</v>
      </c>
      <c r="F31" s="55">
        <v>10</v>
      </c>
      <c r="G31" s="9"/>
      <c r="H31" s="95">
        <f t="shared" si="1"/>
        <v>0</v>
      </c>
    </row>
    <row r="32" spans="2:11" s="48" customFormat="1" ht="15.75" customHeight="1">
      <c r="B32" s="99"/>
      <c r="C32" s="100"/>
      <c r="D32" s="101"/>
      <c r="E32" s="102"/>
      <c r="F32" s="103"/>
      <c r="G32" s="40"/>
      <c r="H32" s="104"/>
    </row>
    <row r="33" spans="2:10" s="48" customFormat="1" ht="16.5" thickBot="1">
      <c r="B33" s="105"/>
      <c r="C33" s="106"/>
      <c r="D33" s="106"/>
      <c r="E33" s="107"/>
      <c r="F33" s="107"/>
      <c r="G33" s="8" t="str">
        <f>C27&amp;" SKUPAJ:"</f>
        <v>ČIŠČENJE TERENA SKUPAJ:</v>
      </c>
      <c r="H33" s="108">
        <f>SUM(H$29:H$31)</f>
        <v>0</v>
      </c>
    </row>
    <row r="34" spans="2:10" s="48" customFormat="1">
      <c r="B34" s="109"/>
      <c r="C34" s="100"/>
      <c r="D34" s="110"/>
      <c r="E34" s="111"/>
      <c r="F34" s="103"/>
      <c r="G34" s="40"/>
      <c r="H34" s="104"/>
      <c r="J34" s="49"/>
    </row>
    <row r="35" spans="2:10" s="48" customFormat="1">
      <c r="B35" s="90" t="s">
        <v>42</v>
      </c>
      <c r="C35" s="288" t="s">
        <v>59</v>
      </c>
      <c r="D35" s="288"/>
      <c r="E35" s="91"/>
      <c r="F35" s="92"/>
      <c r="G35" s="6"/>
      <c r="H35" s="93"/>
      <c r="J35" s="49"/>
    </row>
    <row r="36" spans="2:10" s="48" customFormat="1">
      <c r="B36" s="94"/>
      <c r="C36" s="287"/>
      <c r="D36" s="287"/>
      <c r="E36" s="287"/>
      <c r="F36" s="287"/>
      <c r="G36" s="7"/>
      <c r="H36" s="95"/>
    </row>
    <row r="37" spans="2:10" s="48" customFormat="1" ht="31.5">
      <c r="B37" s="96">
        <f>+COUNT($B$36:B36)+1</f>
        <v>1</v>
      </c>
      <c r="C37" s="97" t="s">
        <v>246</v>
      </c>
      <c r="D37" s="98" t="s">
        <v>844</v>
      </c>
      <c r="E37" s="55" t="s">
        <v>714</v>
      </c>
      <c r="F37" s="55">
        <v>860</v>
      </c>
      <c r="G37" s="9"/>
      <c r="H37" s="95">
        <f t="shared" ref="H37:H42" si="2">+$F37*G37</f>
        <v>0</v>
      </c>
      <c r="J37" s="49"/>
    </row>
    <row r="38" spans="2:10" s="48" customFormat="1" ht="31.5">
      <c r="B38" s="96">
        <f>+COUNT($B$36:B37)+1</f>
        <v>2</v>
      </c>
      <c r="C38" s="97" t="s">
        <v>98</v>
      </c>
      <c r="D38" s="98" t="s">
        <v>718</v>
      </c>
      <c r="E38" s="55" t="s">
        <v>719</v>
      </c>
      <c r="F38" s="55">
        <v>1206</v>
      </c>
      <c r="G38" s="9"/>
      <c r="H38" s="95">
        <f t="shared" si="2"/>
        <v>0</v>
      </c>
      <c r="J38" s="49"/>
    </row>
    <row r="39" spans="2:10" s="48" customFormat="1">
      <c r="B39" s="96">
        <f>+COUNT($B$36:B38)+1</f>
        <v>3</v>
      </c>
      <c r="C39" s="97" t="s">
        <v>100</v>
      </c>
      <c r="D39" s="98" t="s">
        <v>722</v>
      </c>
      <c r="E39" s="55" t="s">
        <v>714</v>
      </c>
      <c r="F39" s="55">
        <v>305.39999999999998</v>
      </c>
      <c r="G39" s="9"/>
      <c r="H39" s="95">
        <f t="shared" si="2"/>
        <v>0</v>
      </c>
      <c r="J39" s="49"/>
    </row>
    <row r="40" spans="2:10" s="48" customFormat="1">
      <c r="B40" s="139">
        <f>+COUNT($B$36:B39)+1</f>
        <v>4</v>
      </c>
      <c r="C40" s="140" t="s">
        <v>845</v>
      </c>
      <c r="D40" s="127" t="s">
        <v>846</v>
      </c>
      <c r="E40" s="141" t="s">
        <v>723</v>
      </c>
      <c r="F40" s="141">
        <v>503.91</v>
      </c>
      <c r="G40" s="142"/>
      <c r="H40" s="143">
        <f t="shared" ref="H40" si="3">+$F40*G40</f>
        <v>0</v>
      </c>
      <c r="J40" s="49"/>
    </row>
    <row r="41" spans="2:10" s="48" customFormat="1">
      <c r="B41" s="139">
        <f>+COUNT($B$36:B40)+1</f>
        <v>5</v>
      </c>
      <c r="C41" s="140" t="s">
        <v>112</v>
      </c>
      <c r="D41" s="127" t="s">
        <v>1383</v>
      </c>
      <c r="E41" s="141" t="s">
        <v>723</v>
      </c>
      <c r="F41" s="141">
        <v>643.005</v>
      </c>
      <c r="G41" s="142"/>
      <c r="H41" s="143">
        <f t="shared" si="2"/>
        <v>0</v>
      </c>
      <c r="J41" s="49"/>
    </row>
    <row r="42" spans="2:10" s="48" customFormat="1" ht="31.5">
      <c r="B42" s="96">
        <f>+COUNT($B$36:B41)+1</f>
        <v>6</v>
      </c>
      <c r="C42" s="97" t="s">
        <v>847</v>
      </c>
      <c r="D42" s="98" t="s">
        <v>848</v>
      </c>
      <c r="E42" s="55" t="s">
        <v>719</v>
      </c>
      <c r="F42" s="55">
        <v>351</v>
      </c>
      <c r="G42" s="9"/>
      <c r="H42" s="95">
        <f t="shared" si="2"/>
        <v>0</v>
      </c>
      <c r="J42" s="49"/>
    </row>
    <row r="43" spans="2:10" s="48" customFormat="1" ht="15.75" customHeight="1">
      <c r="B43" s="99"/>
      <c r="C43" s="100"/>
      <c r="D43" s="101"/>
      <c r="E43" s="102"/>
      <c r="F43" s="103"/>
      <c r="G43" s="40"/>
      <c r="H43" s="104"/>
    </row>
    <row r="44" spans="2:10" s="48" customFormat="1">
      <c r="B44" s="105"/>
      <c r="C44" s="106"/>
      <c r="D44" s="106"/>
      <c r="E44" s="107"/>
      <c r="F44" s="107"/>
      <c r="G44" s="8" t="str">
        <f>C35&amp;" SKUPAJ:"</f>
        <v>ZEMELJSKA DELA SKUPAJ:</v>
      </c>
      <c r="H44" s="108">
        <f>SUM(H$36:H$42)</f>
        <v>0</v>
      </c>
    </row>
    <row r="45" spans="2:10" s="48" customFormat="1">
      <c r="B45" s="109"/>
      <c r="C45" s="100"/>
      <c r="D45" s="110"/>
      <c r="E45" s="111"/>
      <c r="F45" s="103"/>
      <c r="G45" s="40"/>
      <c r="H45" s="104"/>
      <c r="J45" s="49"/>
    </row>
    <row r="46" spans="2:10" s="48" customFormat="1">
      <c r="B46" s="90" t="s">
        <v>46</v>
      </c>
      <c r="C46" s="288" t="s">
        <v>849</v>
      </c>
      <c r="D46" s="288"/>
      <c r="E46" s="91"/>
      <c r="F46" s="92"/>
      <c r="G46" s="6"/>
      <c r="H46" s="93"/>
      <c r="J46" s="49"/>
    </row>
    <row r="47" spans="2:10" s="48" customFormat="1">
      <c r="B47" s="94"/>
      <c r="C47" s="287"/>
      <c r="D47" s="287"/>
      <c r="E47" s="287"/>
      <c r="F47" s="287"/>
      <c r="G47" s="7"/>
      <c r="H47" s="95"/>
    </row>
    <row r="48" spans="2:10" s="48" customFormat="1" ht="47.25">
      <c r="B48" s="96">
        <f>+COUNT($B47:B$47)+1</f>
        <v>1</v>
      </c>
      <c r="C48" s="97" t="s">
        <v>850</v>
      </c>
      <c r="D48" s="98" t="s">
        <v>851</v>
      </c>
      <c r="E48" s="55" t="s">
        <v>714</v>
      </c>
      <c r="F48" s="55">
        <v>236.25</v>
      </c>
      <c r="G48" s="9"/>
      <c r="H48" s="95">
        <f t="shared" ref="H48:H50" si="4">+$F48*G48</f>
        <v>0</v>
      </c>
      <c r="J48" s="49"/>
    </row>
    <row r="49" spans="2:10" s="48" customFormat="1" ht="31.5">
      <c r="B49" s="96">
        <f>+COUNT($B$47:B48)+1</f>
        <v>2</v>
      </c>
      <c r="C49" s="97" t="s">
        <v>197</v>
      </c>
      <c r="D49" s="98" t="s">
        <v>852</v>
      </c>
      <c r="E49" s="55" t="s">
        <v>714</v>
      </c>
      <c r="F49" s="55">
        <v>100.25</v>
      </c>
      <c r="G49" s="9"/>
      <c r="H49" s="95">
        <f t="shared" si="4"/>
        <v>0</v>
      </c>
      <c r="J49" s="49"/>
    </row>
    <row r="50" spans="2:10" s="48" customFormat="1" ht="31.5">
      <c r="B50" s="96">
        <f>+COUNT($B$47:B49)+1</f>
        <v>3</v>
      </c>
      <c r="C50" s="97" t="s">
        <v>853</v>
      </c>
      <c r="D50" s="98" t="s">
        <v>854</v>
      </c>
      <c r="E50" s="55" t="s">
        <v>719</v>
      </c>
      <c r="F50" s="55">
        <v>480</v>
      </c>
      <c r="G50" s="9"/>
      <c r="H50" s="95">
        <f t="shared" si="4"/>
        <v>0</v>
      </c>
      <c r="J50" s="49"/>
    </row>
    <row r="51" spans="2:10" s="48" customFormat="1" ht="15.75" customHeight="1">
      <c r="B51" s="99"/>
      <c r="C51" s="100"/>
      <c r="D51" s="101"/>
      <c r="E51" s="102"/>
      <c r="F51" s="103"/>
      <c r="G51" s="40"/>
      <c r="H51" s="104"/>
    </row>
    <row r="52" spans="2:10" s="48" customFormat="1" ht="16.5" thickBot="1">
      <c r="B52" s="105"/>
      <c r="C52" s="106"/>
      <c r="D52" s="106"/>
      <c r="E52" s="107"/>
      <c r="F52" s="107"/>
      <c r="G52" s="8" t="str">
        <f>C46&amp;" SKUPAJ:"</f>
        <v>ZAŠČITA BREŽIN SKUPAJ:</v>
      </c>
      <c r="H52" s="108">
        <f>SUM(H$48:H$50)</f>
        <v>0</v>
      </c>
    </row>
  </sheetData>
  <mergeCells count="9">
    <mergeCell ref="B18:F18"/>
    <mergeCell ref="C20:D20"/>
    <mergeCell ref="C21:F21"/>
    <mergeCell ref="C27:D27"/>
    <mergeCell ref="C47:F47"/>
    <mergeCell ref="C36:F36"/>
    <mergeCell ref="C46:D46"/>
    <mergeCell ref="C28:F28"/>
    <mergeCell ref="C35:D35"/>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33" min="1" max="7" man="1"/>
    <brk id="45" min="1"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339C"/>
  </sheetPr>
  <dimension ref="B1:K19"/>
  <sheetViews>
    <sheetView view="pageBreakPreview" zoomScale="85" zoomScaleNormal="100" zoomScaleSheetLayoutView="85" workbookViewId="0">
      <selection activeCell="G11" sqref="G11"/>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1">
      <c r="B1" s="44" t="s">
        <v>1251</v>
      </c>
      <c r="C1" s="45" t="str">
        <f ca="1">MID(CELL("filename",A1),FIND("]",CELL("filename",A1))+1,255)</f>
        <v>RUŠENJE OBSTOJEČIH OBJEKTOV</v>
      </c>
    </row>
    <row r="3" spans="2:11">
      <c r="B3" s="50" t="s">
        <v>13</v>
      </c>
    </row>
    <row r="4" spans="2:11">
      <c r="B4" s="52" t="str">
        <f ca="1">"REKAPITULACIJA "&amp;C1</f>
        <v>REKAPITULACIJA RUŠENJE OBSTOJEČIH OBJEKTOV</v>
      </c>
      <c r="C4" s="53"/>
      <c r="D4" s="53"/>
      <c r="E4" s="54"/>
      <c r="F4" s="54"/>
      <c r="G4" s="2"/>
      <c r="H4" s="55"/>
      <c r="I4" s="56"/>
    </row>
    <row r="5" spans="2:11">
      <c r="B5" s="57"/>
      <c r="C5" s="58"/>
      <c r="D5" s="59"/>
      <c r="H5" s="60"/>
      <c r="I5" s="61"/>
      <c r="J5" s="62"/>
    </row>
    <row r="6" spans="2:11">
      <c r="B6" s="63" t="s">
        <v>44</v>
      </c>
      <c r="D6" s="64" t="str">
        <f>VLOOKUP(B6,$B$10:$H$9774,2,FALSE)</f>
        <v>RUŠITVE OBSTOJEČIH OBJEKTOV</v>
      </c>
      <c r="E6" s="65"/>
      <c r="F6" s="47"/>
      <c r="H6" s="66">
        <f>VLOOKUP($D6&amp;" SKUPAJ:",$G$10:H$9838,2,FALSE)</f>
        <v>0</v>
      </c>
      <c r="I6" s="67"/>
      <c r="J6" s="68"/>
    </row>
    <row r="7" spans="2:11" s="48" customFormat="1" ht="16.5" thickBot="1">
      <c r="B7" s="73"/>
      <c r="C7" s="74"/>
      <c r="D7" s="75"/>
      <c r="E7" s="76"/>
      <c r="F7" s="77"/>
      <c r="G7" s="3"/>
      <c r="H7" s="78"/>
    </row>
    <row r="8" spans="2:11" s="48" customFormat="1" ht="16.5" thickTop="1">
      <c r="B8" s="79"/>
      <c r="C8" s="80"/>
      <c r="D8" s="81"/>
      <c r="E8" s="82"/>
      <c r="F8" s="83"/>
      <c r="G8" s="4" t="str">
        <f ca="1">"SKUPAJ "&amp;C1&amp;" (BREZ DDV):"</f>
        <v>SKUPAJ RUŠENJE OBSTOJEČIH OBJEKTOV (BREZ DDV):</v>
      </c>
      <c r="H8" s="84">
        <f>SUM(H6:H6)</f>
        <v>0</v>
      </c>
    </row>
    <row r="10" spans="2:11" s="48" customFormat="1" ht="16.5" thickBot="1">
      <c r="B10" s="85" t="s">
        <v>0</v>
      </c>
      <c r="C10" s="86" t="s">
        <v>1</v>
      </c>
      <c r="D10" s="87" t="s">
        <v>2</v>
      </c>
      <c r="E10" s="88" t="s">
        <v>3</v>
      </c>
      <c r="F10" s="88" t="s">
        <v>4</v>
      </c>
      <c r="G10" s="5" t="s">
        <v>5</v>
      </c>
      <c r="H10" s="88" t="s">
        <v>6</v>
      </c>
    </row>
    <row r="12" spans="2:11">
      <c r="B12" s="289"/>
      <c r="C12" s="289"/>
      <c r="D12" s="289"/>
      <c r="E12" s="289"/>
      <c r="F12" s="289"/>
      <c r="G12" s="41"/>
      <c r="H12" s="89"/>
    </row>
    <row r="14" spans="2:11" s="48" customFormat="1">
      <c r="B14" s="90" t="s">
        <v>44</v>
      </c>
      <c r="C14" s="288" t="s">
        <v>857</v>
      </c>
      <c r="D14" s="288"/>
      <c r="E14" s="91"/>
      <c r="F14" s="92"/>
      <c r="G14" s="6"/>
      <c r="H14" s="93"/>
    </row>
    <row r="15" spans="2:11" s="48" customFormat="1">
      <c r="B15" s="94" t="s">
        <v>70</v>
      </c>
      <c r="C15" s="287" t="s">
        <v>856</v>
      </c>
      <c r="D15" s="287"/>
      <c r="E15" s="287"/>
      <c r="F15" s="287"/>
      <c r="G15" s="7"/>
      <c r="H15" s="95"/>
    </row>
    <row r="16" spans="2:11" s="48" customFormat="1" ht="94.5">
      <c r="B16" s="96">
        <f>+COUNT($B$15:B15)+1</f>
        <v>1</v>
      </c>
      <c r="C16" s="97"/>
      <c r="D16" s="98" t="s">
        <v>1385</v>
      </c>
      <c r="E16" s="55" t="s">
        <v>855</v>
      </c>
      <c r="F16" s="55">
        <v>1</v>
      </c>
      <c r="G16" s="9"/>
      <c r="H16" s="95">
        <f>+$F16*G16</f>
        <v>0</v>
      </c>
      <c r="K16" s="46"/>
    </row>
    <row r="17" spans="2:11" s="48" customFormat="1" ht="94.5">
      <c r="B17" s="96">
        <f>+COUNT($B$15:B16)+1</f>
        <v>2</v>
      </c>
      <c r="C17" s="97"/>
      <c r="D17" s="98" t="s">
        <v>1386</v>
      </c>
      <c r="E17" s="55" t="s">
        <v>855</v>
      </c>
      <c r="F17" s="55">
        <v>1</v>
      </c>
      <c r="G17" s="9"/>
      <c r="H17" s="95">
        <f t="shared" ref="H17" si="0">+$F17*G17</f>
        <v>0</v>
      </c>
      <c r="K17" s="46"/>
    </row>
    <row r="18" spans="2:11" s="48" customFormat="1" ht="15.75" customHeight="1">
      <c r="B18" s="99"/>
      <c r="C18" s="100"/>
      <c r="D18" s="101"/>
      <c r="E18" s="102"/>
      <c r="F18" s="103"/>
      <c r="G18" s="40"/>
      <c r="H18" s="104"/>
    </row>
    <row r="19" spans="2:11" s="48" customFormat="1" ht="16.5" thickBot="1">
      <c r="B19" s="105"/>
      <c r="C19" s="106"/>
      <c r="D19" s="106"/>
      <c r="E19" s="107"/>
      <c r="F19" s="107"/>
      <c r="G19" s="8" t="str">
        <f>C14&amp;" SKUPAJ:"</f>
        <v>RUŠITVE OBSTOJEČIH OBJEKTOV SKUPAJ:</v>
      </c>
      <c r="H19" s="108">
        <f>SUM(H$16:H$17)</f>
        <v>0</v>
      </c>
    </row>
  </sheetData>
  <mergeCells count="3">
    <mergeCell ref="B12:F12"/>
    <mergeCell ref="C14:D14"/>
    <mergeCell ref="C15:F15"/>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B3:H139"/>
  <sheetViews>
    <sheetView view="pageBreakPreview" zoomScaleNormal="100" zoomScaleSheetLayoutView="100" workbookViewId="0">
      <selection activeCell="H14" sqref="H14"/>
    </sheetView>
  </sheetViews>
  <sheetFormatPr defaultRowHeight="14.25"/>
  <cols>
    <col min="1" max="2" width="9.140625" style="146"/>
    <col min="3" max="3" width="90.5703125" style="146" customWidth="1"/>
    <col min="4" max="4" width="8.7109375" style="146" customWidth="1"/>
    <col min="5" max="5" width="17.85546875" style="147" customWidth="1"/>
    <col min="6" max="258" width="9.140625" style="146"/>
    <col min="259" max="259" width="50.5703125" style="146" customWidth="1"/>
    <col min="260" max="260" width="9.140625" style="146"/>
    <col min="261" max="261" width="13.85546875" style="146" customWidth="1"/>
    <col min="262" max="514" width="9.140625" style="146"/>
    <col min="515" max="515" width="50.5703125" style="146" customWidth="1"/>
    <col min="516" max="516" width="9.140625" style="146"/>
    <col min="517" max="517" width="13.85546875" style="146" customWidth="1"/>
    <col min="518" max="770" width="9.140625" style="146"/>
    <col min="771" max="771" width="50.5703125" style="146" customWidth="1"/>
    <col min="772" max="772" width="9.140625" style="146"/>
    <col min="773" max="773" width="13.85546875" style="146" customWidth="1"/>
    <col min="774" max="1026" width="9.140625" style="146"/>
    <col min="1027" max="1027" width="50.5703125" style="146" customWidth="1"/>
    <col min="1028" max="1028" width="9.140625" style="146"/>
    <col min="1029" max="1029" width="13.85546875" style="146" customWidth="1"/>
    <col min="1030" max="1282" width="9.140625" style="146"/>
    <col min="1283" max="1283" width="50.5703125" style="146" customWidth="1"/>
    <col min="1284" max="1284" width="9.140625" style="146"/>
    <col min="1285" max="1285" width="13.85546875" style="146" customWidth="1"/>
    <col min="1286" max="1538" width="9.140625" style="146"/>
    <col min="1539" max="1539" width="50.5703125" style="146" customWidth="1"/>
    <col min="1540" max="1540" width="9.140625" style="146"/>
    <col min="1541" max="1541" width="13.85546875" style="146" customWidth="1"/>
    <col min="1542" max="1794" width="9.140625" style="146"/>
    <col min="1795" max="1795" width="50.5703125" style="146" customWidth="1"/>
    <col min="1796" max="1796" width="9.140625" style="146"/>
    <col min="1797" max="1797" width="13.85546875" style="146" customWidth="1"/>
    <col min="1798" max="2050" width="9.140625" style="146"/>
    <col min="2051" max="2051" width="50.5703125" style="146" customWidth="1"/>
    <col min="2052" max="2052" width="9.140625" style="146"/>
    <col min="2053" max="2053" width="13.85546875" style="146" customWidth="1"/>
    <col min="2054" max="2306" width="9.140625" style="146"/>
    <col min="2307" max="2307" width="50.5703125" style="146" customWidth="1"/>
    <col min="2308" max="2308" width="9.140625" style="146"/>
    <col min="2309" max="2309" width="13.85546875" style="146" customWidth="1"/>
    <col min="2310" max="2562" width="9.140625" style="146"/>
    <col min="2563" max="2563" width="50.5703125" style="146" customWidth="1"/>
    <col min="2564" max="2564" width="9.140625" style="146"/>
    <col min="2565" max="2565" width="13.85546875" style="146" customWidth="1"/>
    <col min="2566" max="2818" width="9.140625" style="146"/>
    <col min="2819" max="2819" width="50.5703125" style="146" customWidth="1"/>
    <col min="2820" max="2820" width="9.140625" style="146"/>
    <col min="2821" max="2821" width="13.85546875" style="146" customWidth="1"/>
    <col min="2822" max="3074" width="9.140625" style="146"/>
    <col min="3075" max="3075" width="50.5703125" style="146" customWidth="1"/>
    <col min="3076" max="3076" width="9.140625" style="146"/>
    <col min="3077" max="3077" width="13.85546875" style="146" customWidth="1"/>
    <col min="3078" max="3330" width="9.140625" style="146"/>
    <col min="3331" max="3331" width="50.5703125" style="146" customWidth="1"/>
    <col min="3332" max="3332" width="9.140625" style="146"/>
    <col min="3333" max="3333" width="13.85546875" style="146" customWidth="1"/>
    <col min="3334" max="3586" width="9.140625" style="146"/>
    <col min="3587" max="3587" width="50.5703125" style="146" customWidth="1"/>
    <col min="3588" max="3588" width="9.140625" style="146"/>
    <col min="3589" max="3589" width="13.85546875" style="146" customWidth="1"/>
    <col min="3590" max="3842" width="9.140625" style="146"/>
    <col min="3843" max="3843" width="50.5703125" style="146" customWidth="1"/>
    <col min="3844" max="3844" width="9.140625" style="146"/>
    <col min="3845" max="3845" width="13.85546875" style="146" customWidth="1"/>
    <col min="3846" max="4098" width="9.140625" style="146"/>
    <col min="4099" max="4099" width="50.5703125" style="146" customWidth="1"/>
    <col min="4100" max="4100" width="9.140625" style="146"/>
    <col min="4101" max="4101" width="13.85546875" style="146" customWidth="1"/>
    <col min="4102" max="4354" width="9.140625" style="146"/>
    <col min="4355" max="4355" width="50.5703125" style="146" customWidth="1"/>
    <col min="4356" max="4356" width="9.140625" style="146"/>
    <col min="4357" max="4357" width="13.85546875" style="146" customWidth="1"/>
    <col min="4358" max="4610" width="9.140625" style="146"/>
    <col min="4611" max="4611" width="50.5703125" style="146" customWidth="1"/>
    <col min="4612" max="4612" width="9.140625" style="146"/>
    <col min="4613" max="4613" width="13.85546875" style="146" customWidth="1"/>
    <col min="4614" max="4866" width="9.140625" style="146"/>
    <col min="4867" max="4867" width="50.5703125" style="146" customWidth="1"/>
    <col min="4868" max="4868" width="9.140625" style="146"/>
    <col min="4869" max="4869" width="13.85546875" style="146" customWidth="1"/>
    <col min="4870" max="5122" width="9.140625" style="146"/>
    <col min="5123" max="5123" width="50.5703125" style="146" customWidth="1"/>
    <col min="5124" max="5124" width="9.140625" style="146"/>
    <col min="5125" max="5125" width="13.85546875" style="146" customWidth="1"/>
    <col min="5126" max="5378" width="9.140625" style="146"/>
    <col min="5379" max="5379" width="50.5703125" style="146" customWidth="1"/>
    <col min="5380" max="5380" width="9.140625" style="146"/>
    <col min="5381" max="5381" width="13.85546875" style="146" customWidth="1"/>
    <col min="5382" max="5634" width="9.140625" style="146"/>
    <col min="5635" max="5635" width="50.5703125" style="146" customWidth="1"/>
    <col min="5636" max="5636" width="9.140625" style="146"/>
    <col min="5637" max="5637" width="13.85546875" style="146" customWidth="1"/>
    <col min="5638" max="5890" width="9.140625" style="146"/>
    <col min="5891" max="5891" width="50.5703125" style="146" customWidth="1"/>
    <col min="5892" max="5892" width="9.140625" style="146"/>
    <col min="5893" max="5893" width="13.85546875" style="146" customWidth="1"/>
    <col min="5894" max="6146" width="9.140625" style="146"/>
    <col min="6147" max="6147" width="50.5703125" style="146" customWidth="1"/>
    <col min="6148" max="6148" width="9.140625" style="146"/>
    <col min="6149" max="6149" width="13.85546875" style="146" customWidth="1"/>
    <col min="6150" max="6402" width="9.140625" style="146"/>
    <col min="6403" max="6403" width="50.5703125" style="146" customWidth="1"/>
    <col min="6404" max="6404" width="9.140625" style="146"/>
    <col min="6405" max="6405" width="13.85546875" style="146" customWidth="1"/>
    <col min="6406" max="6658" width="9.140625" style="146"/>
    <col min="6659" max="6659" width="50.5703125" style="146" customWidth="1"/>
    <col min="6660" max="6660" width="9.140625" style="146"/>
    <col min="6661" max="6661" width="13.85546875" style="146" customWidth="1"/>
    <col min="6662" max="6914" width="9.140625" style="146"/>
    <col min="6915" max="6915" width="50.5703125" style="146" customWidth="1"/>
    <col min="6916" max="6916" width="9.140625" style="146"/>
    <col min="6917" max="6917" width="13.85546875" style="146" customWidth="1"/>
    <col min="6918" max="7170" width="9.140625" style="146"/>
    <col min="7171" max="7171" width="50.5703125" style="146" customWidth="1"/>
    <col min="7172" max="7172" width="9.140625" style="146"/>
    <col min="7173" max="7173" width="13.85546875" style="146" customWidth="1"/>
    <col min="7174" max="7426" width="9.140625" style="146"/>
    <col min="7427" max="7427" width="50.5703125" style="146" customWidth="1"/>
    <col min="7428" max="7428" width="9.140625" style="146"/>
    <col min="7429" max="7429" width="13.85546875" style="146" customWidth="1"/>
    <col min="7430" max="7682" width="9.140625" style="146"/>
    <col min="7683" max="7683" width="50.5703125" style="146" customWidth="1"/>
    <col min="7684" max="7684" width="9.140625" style="146"/>
    <col min="7685" max="7685" width="13.85546875" style="146" customWidth="1"/>
    <col min="7686" max="7938" width="9.140625" style="146"/>
    <col min="7939" max="7939" width="50.5703125" style="146" customWidth="1"/>
    <col min="7940" max="7940" width="9.140625" style="146"/>
    <col min="7941" max="7941" width="13.85546875" style="146" customWidth="1"/>
    <col min="7942" max="8194" width="9.140625" style="146"/>
    <col min="8195" max="8195" width="50.5703125" style="146" customWidth="1"/>
    <col min="8196" max="8196" width="9.140625" style="146"/>
    <col min="8197" max="8197" width="13.85546875" style="146" customWidth="1"/>
    <col min="8198" max="8450" width="9.140625" style="146"/>
    <col min="8451" max="8451" width="50.5703125" style="146" customWidth="1"/>
    <col min="8452" max="8452" width="9.140625" style="146"/>
    <col min="8453" max="8453" width="13.85546875" style="146" customWidth="1"/>
    <col min="8454" max="8706" width="9.140625" style="146"/>
    <col min="8707" max="8707" width="50.5703125" style="146" customWidth="1"/>
    <col min="8708" max="8708" width="9.140625" style="146"/>
    <col min="8709" max="8709" width="13.85546875" style="146" customWidth="1"/>
    <col min="8710" max="8962" width="9.140625" style="146"/>
    <col min="8963" max="8963" width="50.5703125" style="146" customWidth="1"/>
    <col min="8964" max="8964" width="9.140625" style="146"/>
    <col min="8965" max="8965" width="13.85546875" style="146" customWidth="1"/>
    <col min="8966" max="9218" width="9.140625" style="146"/>
    <col min="9219" max="9219" width="50.5703125" style="146" customWidth="1"/>
    <col min="9220" max="9220" width="9.140625" style="146"/>
    <col min="9221" max="9221" width="13.85546875" style="146" customWidth="1"/>
    <col min="9222" max="9474" width="9.140625" style="146"/>
    <col min="9475" max="9475" width="50.5703125" style="146" customWidth="1"/>
    <col min="9476" max="9476" width="9.140625" style="146"/>
    <col min="9477" max="9477" width="13.85546875" style="146" customWidth="1"/>
    <col min="9478" max="9730" width="9.140625" style="146"/>
    <col min="9731" max="9731" width="50.5703125" style="146" customWidth="1"/>
    <col min="9732" max="9732" width="9.140625" style="146"/>
    <col min="9733" max="9733" width="13.85546875" style="146" customWidth="1"/>
    <col min="9734" max="9986" width="9.140625" style="146"/>
    <col min="9987" max="9987" width="50.5703125" style="146" customWidth="1"/>
    <col min="9988" max="9988" width="9.140625" style="146"/>
    <col min="9989" max="9989" width="13.85546875" style="146" customWidth="1"/>
    <col min="9990" max="10242" width="9.140625" style="146"/>
    <col min="10243" max="10243" width="50.5703125" style="146" customWidth="1"/>
    <col min="10244" max="10244" width="9.140625" style="146"/>
    <col min="10245" max="10245" width="13.85546875" style="146" customWidth="1"/>
    <col min="10246" max="10498" width="9.140625" style="146"/>
    <col min="10499" max="10499" width="50.5703125" style="146" customWidth="1"/>
    <col min="10500" max="10500" width="9.140625" style="146"/>
    <col min="10501" max="10501" width="13.85546875" style="146" customWidth="1"/>
    <col min="10502" max="10754" width="9.140625" style="146"/>
    <col min="10755" max="10755" width="50.5703125" style="146" customWidth="1"/>
    <col min="10756" max="10756" width="9.140625" style="146"/>
    <col min="10757" max="10757" width="13.85546875" style="146" customWidth="1"/>
    <col min="10758" max="11010" width="9.140625" style="146"/>
    <col min="11011" max="11011" width="50.5703125" style="146" customWidth="1"/>
    <col min="11012" max="11012" width="9.140625" style="146"/>
    <col min="11013" max="11013" width="13.85546875" style="146" customWidth="1"/>
    <col min="11014" max="11266" width="9.140625" style="146"/>
    <col min="11267" max="11267" width="50.5703125" style="146" customWidth="1"/>
    <col min="11268" max="11268" width="9.140625" style="146"/>
    <col min="11269" max="11269" width="13.85546875" style="146" customWidth="1"/>
    <col min="11270" max="11522" width="9.140625" style="146"/>
    <col min="11523" max="11523" width="50.5703125" style="146" customWidth="1"/>
    <col min="11524" max="11524" width="9.140625" style="146"/>
    <col min="11525" max="11525" width="13.85546875" style="146" customWidth="1"/>
    <col min="11526" max="11778" width="9.140625" style="146"/>
    <col min="11779" max="11779" width="50.5703125" style="146" customWidth="1"/>
    <col min="11780" max="11780" width="9.140625" style="146"/>
    <col min="11781" max="11781" width="13.85546875" style="146" customWidth="1"/>
    <col min="11782" max="12034" width="9.140625" style="146"/>
    <col min="12035" max="12035" width="50.5703125" style="146" customWidth="1"/>
    <col min="12036" max="12036" width="9.140625" style="146"/>
    <col min="12037" max="12037" width="13.85546875" style="146" customWidth="1"/>
    <col min="12038" max="12290" width="9.140625" style="146"/>
    <col min="12291" max="12291" width="50.5703125" style="146" customWidth="1"/>
    <col min="12292" max="12292" width="9.140625" style="146"/>
    <col min="12293" max="12293" width="13.85546875" style="146" customWidth="1"/>
    <col min="12294" max="12546" width="9.140625" style="146"/>
    <col min="12547" max="12547" width="50.5703125" style="146" customWidth="1"/>
    <col min="12548" max="12548" width="9.140625" style="146"/>
    <col min="12549" max="12549" width="13.85546875" style="146" customWidth="1"/>
    <col min="12550" max="12802" width="9.140625" style="146"/>
    <col min="12803" max="12803" width="50.5703125" style="146" customWidth="1"/>
    <col min="12804" max="12804" width="9.140625" style="146"/>
    <col min="12805" max="12805" width="13.85546875" style="146" customWidth="1"/>
    <col min="12806" max="13058" width="9.140625" style="146"/>
    <col min="13059" max="13059" width="50.5703125" style="146" customWidth="1"/>
    <col min="13060" max="13060" width="9.140625" style="146"/>
    <col min="13061" max="13061" width="13.85546875" style="146" customWidth="1"/>
    <col min="13062" max="13314" width="9.140625" style="146"/>
    <col min="13315" max="13315" width="50.5703125" style="146" customWidth="1"/>
    <col min="13316" max="13316" width="9.140625" style="146"/>
    <col min="13317" max="13317" width="13.85546875" style="146" customWidth="1"/>
    <col min="13318" max="13570" width="9.140625" style="146"/>
    <col min="13571" max="13571" width="50.5703125" style="146" customWidth="1"/>
    <col min="13572" max="13572" width="9.140625" style="146"/>
    <col min="13573" max="13573" width="13.85546875" style="146" customWidth="1"/>
    <col min="13574" max="13826" width="9.140625" style="146"/>
    <col min="13827" max="13827" width="50.5703125" style="146" customWidth="1"/>
    <col min="13828" max="13828" width="9.140625" style="146"/>
    <col min="13829" max="13829" width="13.85546875" style="146" customWidth="1"/>
    <col min="13830" max="14082" width="9.140625" style="146"/>
    <col min="14083" max="14083" width="50.5703125" style="146" customWidth="1"/>
    <col min="14084" max="14084" width="9.140625" style="146"/>
    <col min="14085" max="14085" width="13.85546875" style="146" customWidth="1"/>
    <col min="14086" max="14338" width="9.140625" style="146"/>
    <col min="14339" max="14339" width="50.5703125" style="146" customWidth="1"/>
    <col min="14340" max="14340" width="9.140625" style="146"/>
    <col min="14341" max="14341" width="13.85546875" style="146" customWidth="1"/>
    <col min="14342" max="14594" width="9.140625" style="146"/>
    <col min="14595" max="14595" width="50.5703125" style="146" customWidth="1"/>
    <col min="14596" max="14596" width="9.140625" style="146"/>
    <col min="14597" max="14597" width="13.85546875" style="146" customWidth="1"/>
    <col min="14598" max="14850" width="9.140625" style="146"/>
    <col min="14851" max="14851" width="50.5703125" style="146" customWidth="1"/>
    <col min="14852" max="14852" width="9.140625" style="146"/>
    <col min="14853" max="14853" width="13.85546875" style="146" customWidth="1"/>
    <col min="14854" max="15106" width="9.140625" style="146"/>
    <col min="15107" max="15107" width="50.5703125" style="146" customWidth="1"/>
    <col min="15108" max="15108" width="9.140625" style="146"/>
    <col min="15109" max="15109" width="13.85546875" style="146" customWidth="1"/>
    <col min="15110" max="15362" width="9.140625" style="146"/>
    <col min="15363" max="15363" width="50.5703125" style="146" customWidth="1"/>
    <col min="15364" max="15364" width="9.140625" style="146"/>
    <col min="15365" max="15365" width="13.85546875" style="146" customWidth="1"/>
    <col min="15366" max="15618" width="9.140625" style="146"/>
    <col min="15619" max="15619" width="50.5703125" style="146" customWidth="1"/>
    <col min="15620" max="15620" width="9.140625" style="146"/>
    <col min="15621" max="15621" width="13.85546875" style="146" customWidth="1"/>
    <col min="15622" max="15874" width="9.140625" style="146"/>
    <col min="15875" max="15875" width="50.5703125" style="146" customWidth="1"/>
    <col min="15876" max="15876" width="9.140625" style="146"/>
    <col min="15877" max="15877" width="13.85546875" style="146" customWidth="1"/>
    <col min="15878" max="16130" width="9.140625" style="146"/>
    <col min="16131" max="16131" width="50.5703125" style="146" customWidth="1"/>
    <col min="16132" max="16132" width="9.140625" style="146"/>
    <col min="16133" max="16133" width="13.85546875" style="146" customWidth="1"/>
    <col min="16134" max="16384" width="9.140625" style="146"/>
  </cols>
  <sheetData>
    <row r="3" spans="2:7" s="148" customFormat="1" ht="18">
      <c r="B3" s="149" t="s">
        <v>1252</v>
      </c>
      <c r="C3" s="150" t="s">
        <v>1452</v>
      </c>
      <c r="D3" s="151"/>
      <c r="E3" s="152"/>
    </row>
    <row r="4" spans="2:7" s="148" customFormat="1" ht="15">
      <c r="B4" s="153"/>
      <c r="E4" s="154"/>
    </row>
    <row r="5" spans="2:7" s="155" customFormat="1" ht="15">
      <c r="B5" s="156" t="s">
        <v>12</v>
      </c>
      <c r="E5" s="157"/>
    </row>
    <row r="6" spans="2:7" s="155" customFormat="1" ht="15.75" customHeight="1">
      <c r="B6" s="158"/>
      <c r="C6" s="159"/>
      <c r="D6" s="159"/>
      <c r="E6" s="160"/>
    </row>
    <row r="7" spans="2:7" s="148" customFormat="1" ht="15" customHeight="1">
      <c r="B7" s="161" t="str">
        <f>+'CESTNA RAZSVETLJAVA'!B1</f>
        <v>XII.1.</v>
      </c>
      <c r="C7" s="153" t="str">
        <f ca="1">+'CESTNA RAZSVETLJAVA'!C1</f>
        <v>CESTNA RAZSVETLJAVA</v>
      </c>
      <c r="D7" s="153"/>
      <c r="E7" s="162">
        <f>+'CESTNA RAZSVETLJAVA'!H18</f>
        <v>0</v>
      </c>
      <c r="G7" s="173"/>
    </row>
    <row r="8" spans="2:7" s="155" customFormat="1" ht="15.75" customHeight="1">
      <c r="B8" s="184"/>
      <c r="C8" s="185"/>
      <c r="D8" s="185"/>
      <c r="E8" s="186"/>
      <c r="G8" s="173"/>
    </row>
    <row r="9" spans="2:7" s="148" customFormat="1" ht="15" customHeight="1">
      <c r="B9" s="161" t="str">
        <f>+NN!B1</f>
        <v>XII.2.</v>
      </c>
      <c r="C9" s="153" t="str">
        <f ca="1">+NN!C1</f>
        <v>NN</v>
      </c>
      <c r="D9" s="153"/>
      <c r="E9" s="162">
        <f>+NN!H16</f>
        <v>0</v>
      </c>
      <c r="G9" s="173"/>
    </row>
    <row r="10" spans="2:7" s="148" customFormat="1" ht="15" customHeight="1">
      <c r="B10" s="161"/>
      <c r="C10" s="153"/>
      <c r="D10" s="153"/>
      <c r="E10" s="162"/>
      <c r="G10" s="173"/>
    </row>
    <row r="11" spans="2:7" s="148" customFormat="1" ht="15" customHeight="1">
      <c r="B11" s="161" t="str">
        <f>+'EE VODI - SN OMREŽJE'!B1</f>
        <v>XII.3.</v>
      </c>
      <c r="C11" s="163" t="str">
        <f ca="1">+'EE VODI - SN OMREŽJE'!C1</f>
        <v>EE VODI - SN OMREŽJE</v>
      </c>
      <c r="D11" s="153"/>
      <c r="E11" s="162">
        <f>+'EE VODI - SN OMREŽJE'!H18</f>
        <v>0</v>
      </c>
      <c r="G11" s="173"/>
    </row>
    <row r="12" spans="2:7" s="148" customFormat="1" ht="15" customHeight="1">
      <c r="B12" s="161"/>
      <c r="C12" s="153"/>
      <c r="D12" s="153"/>
      <c r="E12" s="162"/>
      <c r="G12" s="173"/>
    </row>
    <row r="13" spans="2:7" s="148" customFormat="1" ht="15" customHeight="1">
      <c r="B13" s="161" t="str">
        <f>+'EE VODI-TRAN. POSTAJA'!B1</f>
        <v>XII.4.</v>
      </c>
      <c r="C13" s="153" t="str">
        <f ca="1">+'EE VODI-TRAN. POSTAJA'!C1</f>
        <v>EE VODI-TRAN. POSTAJA</v>
      </c>
      <c r="D13" s="153"/>
      <c r="E13" s="162">
        <f>+'EE VODI-TRAN. POSTAJA'!H14</f>
        <v>0</v>
      </c>
      <c r="G13" s="173"/>
    </row>
    <row r="14" spans="2:7" s="148" customFormat="1" ht="15" customHeight="1">
      <c r="B14" s="161"/>
      <c r="C14" s="153"/>
      <c r="D14" s="153"/>
      <c r="E14" s="162"/>
      <c r="G14" s="173"/>
    </row>
    <row r="15" spans="2:7" s="148" customFormat="1" ht="15" customHeight="1">
      <c r="B15" s="161" t="str">
        <f>+'EE VODI - VN DALJNOVOD'!B1</f>
        <v>XII.5.</v>
      </c>
      <c r="C15" s="153" t="str">
        <f ca="1">+'EE VODI - VN DALJNOVOD'!C1</f>
        <v>EE VODI - VN DALJNOVOD</v>
      </c>
      <c r="D15" s="153"/>
      <c r="E15" s="162">
        <f>+'EE VODI - VN DALJNOVOD'!H14</f>
        <v>0</v>
      </c>
      <c r="G15" s="173"/>
    </row>
    <row r="16" spans="2:7" s="148" customFormat="1" ht="15" customHeight="1">
      <c r="B16" s="161"/>
      <c r="C16" s="153"/>
      <c r="D16" s="153"/>
      <c r="E16" s="162"/>
      <c r="G16" s="173"/>
    </row>
    <row r="17" spans="2:8" s="148" customFormat="1" ht="15" customHeight="1">
      <c r="B17" s="161" t="str">
        <f>+'SEMAFORIZIRANO KRIŽIŠČE K2'!B1</f>
        <v>XII.6.</v>
      </c>
      <c r="C17" s="153" t="str">
        <f ca="1">+'SEMAFORIZIRANO KRIŽIŠČE K2'!C1</f>
        <v>SEMAFORIZIRANO KRIŽIŠČE K2</v>
      </c>
      <c r="D17" s="153"/>
      <c r="E17" s="162">
        <f>+'SEMAFORIZIRANO KRIŽIŠČE K2'!H14</f>
        <v>0</v>
      </c>
      <c r="G17" s="173"/>
    </row>
    <row r="18" spans="2:8" s="148" customFormat="1" ht="15" customHeight="1">
      <c r="B18" s="161"/>
      <c r="C18" s="153"/>
      <c r="D18" s="153"/>
      <c r="E18" s="162"/>
      <c r="G18" s="173"/>
    </row>
    <row r="19" spans="2:8" s="148" customFormat="1" ht="15" customHeight="1">
      <c r="B19" s="161" t="str">
        <f>+'TK VODI'!B1</f>
        <v>XII.6.</v>
      </c>
      <c r="C19" s="153" t="str">
        <f ca="1">+'TK VODI'!C1</f>
        <v>TK VODI</v>
      </c>
      <c r="D19" s="153"/>
      <c r="E19" s="162">
        <f>+'TK VODI'!H18</f>
        <v>0</v>
      </c>
      <c r="G19" s="173"/>
    </row>
    <row r="20" spans="2:8" s="148" customFormat="1" ht="15" customHeight="1">
      <c r="B20" s="161"/>
      <c r="C20" s="153"/>
      <c r="D20" s="153"/>
      <c r="E20" s="162"/>
      <c r="G20" s="173"/>
    </row>
    <row r="21" spans="2:8" s="148" customFormat="1" ht="15" customHeight="1">
      <c r="B21" s="161" t="str">
        <f>+'TK VODI KATV TOLMIN'!B1</f>
        <v>XII.7.</v>
      </c>
      <c r="C21" s="153" t="str">
        <f ca="1">+'TK VODI KATV TOLMIN'!C1</f>
        <v>TK VODI KATV TOLMIN</v>
      </c>
      <c r="D21" s="153"/>
      <c r="E21" s="162">
        <f>+'TK VODI KATV TOLMIN'!H16</f>
        <v>0</v>
      </c>
      <c r="G21" s="173"/>
    </row>
    <row r="22" spans="2:8" s="148" customFormat="1" ht="15" customHeight="1">
      <c r="B22" s="164"/>
      <c r="C22" s="153"/>
      <c r="D22" s="153"/>
      <c r="E22" s="165"/>
      <c r="G22" s="173"/>
    </row>
    <row r="23" spans="2:8" s="153" customFormat="1" ht="15" customHeight="1" thickBot="1">
      <c r="B23" s="166"/>
      <c r="C23" s="167" t="s">
        <v>10</v>
      </c>
      <c r="D23" s="167"/>
      <c r="E23" s="168">
        <f>SUM(E7:E21)</f>
        <v>0</v>
      </c>
      <c r="H23" s="154"/>
    </row>
    <row r="24" spans="2:8" s="148" customFormat="1" ht="15" customHeight="1" thickTop="1">
      <c r="B24" s="169"/>
      <c r="C24" s="169"/>
      <c r="D24" s="169"/>
      <c r="E24" s="170"/>
    </row>
    <row r="25" spans="2:8" s="148" customFormat="1" ht="15" customHeight="1">
      <c r="B25" s="171"/>
      <c r="D25" s="172"/>
      <c r="E25" s="173"/>
    </row>
    <row r="26" spans="2:8" s="148" customFormat="1" ht="15" customHeight="1">
      <c r="E26" s="154"/>
    </row>
    <row r="27" spans="2:8" s="153" customFormat="1" ht="15" customHeight="1">
      <c r="E27" s="154"/>
    </row>
    <row r="29" spans="2:8" s="148" customFormat="1" ht="15" customHeight="1">
      <c r="D29" s="172"/>
      <c r="E29" s="173"/>
    </row>
    <row r="30" spans="2:8" s="148" customFormat="1" ht="15" customHeight="1">
      <c r="E30" s="154"/>
    </row>
    <row r="31" spans="2:8" s="153" customFormat="1" ht="15" customHeight="1">
      <c r="E31" s="154"/>
    </row>
    <row r="38" spans="3:3" ht="15">
      <c r="C38" s="174"/>
    </row>
    <row r="39" spans="3:3">
      <c r="C39" s="147"/>
    </row>
    <row r="128" ht="15.75" customHeight="1"/>
    <row r="131" ht="15.75" customHeight="1"/>
    <row r="139" ht="15.75" customHeight="1"/>
  </sheetData>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72" min="1" max="7" man="1"/>
    <brk id="102" min="1" max="7" man="1"/>
  </rowBreaks>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B1:K219"/>
  <sheetViews>
    <sheetView tabSelected="1" view="pageBreakPreview" topLeftCell="A192" zoomScale="70" zoomScaleNormal="100" zoomScaleSheetLayoutView="70" workbookViewId="0">
      <selection activeCell="E172" sqref="E172"/>
    </sheetView>
  </sheetViews>
  <sheetFormatPr defaultColWidth="9.140625" defaultRowHeight="15.75"/>
  <cols>
    <col min="1" max="1" width="9.140625" style="49" customWidth="1"/>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1443</v>
      </c>
      <c r="C1" s="45" t="str">
        <f ca="1">MID(CELL("filename",A1),FIND("]",CELL("filename",A1))+1,255)</f>
        <v>CESTNA RAZSVETLJAVA</v>
      </c>
    </row>
    <row r="3" spans="2:10">
      <c r="B3" s="50" t="s">
        <v>13</v>
      </c>
    </row>
    <row r="4" spans="2:10">
      <c r="B4" s="52" t="str">
        <f ca="1">"REKAPITULACIJA "&amp;C1</f>
        <v>REKAPITULACIJA CESTNA RAZSVETLJAVA</v>
      </c>
      <c r="C4" s="53"/>
      <c r="D4" s="53"/>
      <c r="E4" s="54"/>
      <c r="F4" s="54"/>
      <c r="G4" s="2"/>
      <c r="H4" s="55"/>
      <c r="I4" s="56"/>
    </row>
    <row r="5" spans="2:10">
      <c r="B5" s="57"/>
      <c r="C5" s="58"/>
      <c r="D5" s="59"/>
      <c r="H5" s="60"/>
      <c r="I5" s="61"/>
      <c r="J5" s="62"/>
    </row>
    <row r="6" spans="2:10">
      <c r="B6" s="63" t="s">
        <v>44</v>
      </c>
      <c r="D6" s="64" t="str">
        <f>VLOOKUP(B6,$B$20:$H$9975,2,FALSE)</f>
        <v>DEMONTAŽNA DELA</v>
      </c>
      <c r="E6" s="65"/>
      <c r="F6" s="47"/>
      <c r="H6" s="66">
        <f>VLOOKUP($D6&amp;" SKUPAJ:",$G$20:H$10039,2,FALSE)</f>
        <v>0</v>
      </c>
      <c r="I6" s="67"/>
      <c r="J6" s="68"/>
    </row>
    <row r="7" spans="2:10">
      <c r="B7" s="63"/>
      <c r="D7" s="64"/>
      <c r="E7" s="65"/>
      <c r="F7" s="47"/>
      <c r="H7" s="66"/>
      <c r="I7" s="69"/>
      <c r="J7" s="70"/>
    </row>
    <row r="8" spans="2:10">
      <c r="B8" s="63" t="s">
        <v>45</v>
      </c>
      <c r="D8" s="64" t="str">
        <f>VLOOKUP(B8,$B$20:$H$9975,2,FALSE)</f>
        <v>PREDDELA</v>
      </c>
      <c r="E8" s="65"/>
      <c r="F8" s="47"/>
      <c r="H8" s="66">
        <f>VLOOKUP($D8&amp;" SKUPAJ:",$G$20:H$10039,2,FALSE)</f>
        <v>0</v>
      </c>
      <c r="I8" s="71"/>
      <c r="J8" s="72"/>
    </row>
    <row r="9" spans="2:10">
      <c r="B9" s="63"/>
      <c r="D9" s="64"/>
      <c r="E9" s="65"/>
      <c r="F9" s="47"/>
      <c r="H9" s="66"/>
      <c r="I9" s="56"/>
    </row>
    <row r="10" spans="2:10">
      <c r="B10" s="63" t="s">
        <v>42</v>
      </c>
      <c r="D10" s="64" t="str">
        <f>VLOOKUP(B10,$B$20:$H$9975,2,FALSE)</f>
        <v>ZEMELJSKA DELA</v>
      </c>
      <c r="E10" s="65"/>
      <c r="F10" s="47"/>
      <c r="H10" s="66">
        <f>VLOOKUP($D10&amp;" SKUPAJ:",$G$20:H$10039,2,FALSE)</f>
        <v>0</v>
      </c>
    </row>
    <row r="11" spans="2:10">
      <c r="B11" s="63"/>
      <c r="D11" s="64"/>
      <c r="E11" s="65"/>
      <c r="F11" s="47"/>
      <c r="H11" s="66"/>
    </row>
    <row r="12" spans="2:10">
      <c r="B12" s="63" t="s">
        <v>46</v>
      </c>
      <c r="D12" s="64" t="str">
        <f>VLOOKUP(B12,$B$20:$H$9975,2,FALSE)</f>
        <v>GRADBENA DELA</v>
      </c>
      <c r="E12" s="65"/>
      <c r="F12" s="47"/>
      <c r="H12" s="66">
        <f>VLOOKUP($D12&amp;" SKUPAJ:",$G$20:H$10039,2,FALSE)</f>
        <v>0</v>
      </c>
    </row>
    <row r="13" spans="2:10">
      <c r="B13" s="63"/>
      <c r="D13" s="64"/>
      <c r="E13" s="65"/>
      <c r="F13" s="47"/>
      <c r="H13" s="66"/>
    </row>
    <row r="14" spans="2:10">
      <c r="B14" s="63" t="s">
        <v>47</v>
      </c>
      <c r="D14" s="64" t="str">
        <f>VLOOKUP(B14,$B$20:$H$9975,2,FALSE)</f>
        <v>ELEKTROMONTAŽNA DELA</v>
      </c>
      <c r="E14" s="65"/>
      <c r="F14" s="47"/>
      <c r="H14" s="66">
        <f>VLOOKUP($D14&amp;" SKUPAJ:",$G$20:H$10039,2,FALSE)</f>
        <v>0</v>
      </c>
    </row>
    <row r="15" spans="2:10">
      <c r="B15" s="63"/>
      <c r="D15" s="64"/>
      <c r="E15" s="65"/>
      <c r="F15" s="47"/>
      <c r="H15" s="66"/>
    </row>
    <row r="16" spans="2:10">
      <c r="B16" s="63" t="s">
        <v>54</v>
      </c>
      <c r="D16" s="64" t="str">
        <f>VLOOKUP(B16,$B$20:$H$9975,2,FALSE)</f>
        <v>TUJE STORITVE</v>
      </c>
      <c r="E16" s="65"/>
      <c r="F16" s="47"/>
      <c r="H16" s="66">
        <f>VLOOKUP($D16&amp;" SKUPAJ:",$G$20:H$10039,2,FALSE)</f>
        <v>0</v>
      </c>
    </row>
    <row r="17" spans="2:11" s="48" customFormat="1" ht="16.5" thickBot="1">
      <c r="B17" s="73"/>
      <c r="C17" s="74"/>
      <c r="D17" s="75"/>
      <c r="E17" s="76"/>
      <c r="F17" s="77"/>
      <c r="G17" s="3"/>
      <c r="H17" s="78"/>
    </row>
    <row r="18" spans="2:11" s="48" customFormat="1" ht="16.5" thickTop="1">
      <c r="B18" s="79"/>
      <c r="C18" s="80"/>
      <c r="D18" s="81"/>
      <c r="E18" s="82"/>
      <c r="F18" s="83"/>
      <c r="G18" s="4" t="str">
        <f ca="1">"SKUPAJ "&amp;C1&amp;" (BREZ DDV):"</f>
        <v>SKUPAJ CESTNA RAZSVETLJAVA (BREZ DDV):</v>
      </c>
      <c r="H18" s="84">
        <f>SUM(H6:H16)</f>
        <v>0</v>
      </c>
    </row>
    <row r="20" spans="2:11" s="48" customFormat="1" ht="16.5" thickBot="1">
      <c r="B20" s="85" t="s">
        <v>0</v>
      </c>
      <c r="C20" s="86" t="s">
        <v>1</v>
      </c>
      <c r="D20" s="87" t="s">
        <v>2</v>
      </c>
      <c r="E20" s="88" t="s">
        <v>3</v>
      </c>
      <c r="F20" s="88" t="s">
        <v>4</v>
      </c>
      <c r="G20" s="5" t="s">
        <v>5</v>
      </c>
      <c r="H20" s="88" t="s">
        <v>6</v>
      </c>
    </row>
    <row r="22" spans="2:11">
      <c r="B22" s="289"/>
      <c r="C22" s="289"/>
      <c r="D22" s="289"/>
      <c r="E22" s="289"/>
      <c r="F22" s="289"/>
      <c r="G22" s="41"/>
      <c r="H22" s="89"/>
    </row>
    <row r="24" spans="2:11" s="48" customFormat="1">
      <c r="B24" s="90" t="s">
        <v>44</v>
      </c>
      <c r="C24" s="288" t="s">
        <v>858</v>
      </c>
      <c r="D24" s="288"/>
      <c r="E24" s="91"/>
      <c r="F24" s="92"/>
      <c r="G24" s="6"/>
      <c r="H24" s="93"/>
    </row>
    <row r="25" spans="2:11" s="48" customFormat="1">
      <c r="B25" s="94"/>
      <c r="C25" s="287"/>
      <c r="D25" s="287"/>
      <c r="E25" s="287"/>
      <c r="F25" s="287"/>
      <c r="G25" s="7"/>
      <c r="H25" s="95"/>
    </row>
    <row r="26" spans="2:11" s="48" customFormat="1" ht="63">
      <c r="B26" s="96">
        <f>+COUNT($B$25:B25)+1</f>
        <v>1</v>
      </c>
      <c r="C26" s="97"/>
      <c r="D26" s="98" t="s">
        <v>859</v>
      </c>
      <c r="E26" s="55" t="s">
        <v>741</v>
      </c>
      <c r="F26" s="55">
        <v>9</v>
      </c>
      <c r="G26" s="9"/>
      <c r="H26" s="95">
        <f>+$F26*G26</f>
        <v>0</v>
      </c>
      <c r="K26" s="46"/>
    </row>
    <row r="27" spans="2:11" s="48" customFormat="1" ht="78.75">
      <c r="B27" s="96">
        <f>+COUNT($B$25:B26)+1</f>
        <v>2</v>
      </c>
      <c r="C27" s="97"/>
      <c r="D27" s="98" t="s">
        <v>860</v>
      </c>
      <c r="E27" s="55" t="s">
        <v>729</v>
      </c>
      <c r="F27" s="55">
        <v>335</v>
      </c>
      <c r="G27" s="9"/>
      <c r="H27" s="95">
        <f t="shared" ref="H27:H30" si="0">+$F27*G27</f>
        <v>0</v>
      </c>
      <c r="K27" s="46"/>
    </row>
    <row r="28" spans="2:11" s="48" customFormat="1" ht="63">
      <c r="B28" s="96">
        <f>+COUNT($B$25:B27)+1</f>
        <v>3</v>
      </c>
      <c r="C28" s="97"/>
      <c r="D28" s="98" t="s">
        <v>861</v>
      </c>
      <c r="E28" s="55" t="s">
        <v>741</v>
      </c>
      <c r="F28" s="55">
        <v>9</v>
      </c>
      <c r="G28" s="9"/>
      <c r="H28" s="95">
        <f t="shared" si="0"/>
        <v>0</v>
      </c>
      <c r="K28" s="46"/>
    </row>
    <row r="29" spans="2:11" s="48" customFormat="1" ht="157.5">
      <c r="B29" s="96">
        <f>+COUNT($B$25:B28)+1</f>
        <v>4</v>
      </c>
      <c r="C29" s="97"/>
      <c r="D29" s="98" t="s">
        <v>1387</v>
      </c>
      <c r="E29" s="55" t="s">
        <v>741</v>
      </c>
      <c r="F29" s="55">
        <v>9</v>
      </c>
      <c r="G29" s="9"/>
      <c r="H29" s="95">
        <f t="shared" si="0"/>
        <v>0</v>
      </c>
      <c r="K29" s="46"/>
    </row>
    <row r="30" spans="2:11" s="48" customFormat="1" ht="78.75">
      <c r="B30" s="96">
        <f>+COUNT($B$25:B29)+1</f>
        <v>5</v>
      </c>
      <c r="C30" s="97"/>
      <c r="D30" s="98" t="s">
        <v>1428</v>
      </c>
      <c r="E30" s="55" t="s">
        <v>741</v>
      </c>
      <c r="F30" s="55">
        <v>2</v>
      </c>
      <c r="G30" s="9"/>
      <c r="H30" s="95">
        <f t="shared" si="0"/>
        <v>0</v>
      </c>
      <c r="K30" s="46"/>
    </row>
    <row r="31" spans="2:11" s="48" customFormat="1" ht="15.75" customHeight="1">
      <c r="B31" s="99"/>
      <c r="C31" s="100"/>
      <c r="D31" s="101"/>
      <c r="E31" s="102"/>
      <c r="F31" s="103"/>
      <c r="G31" s="40"/>
      <c r="H31" s="104"/>
    </row>
    <row r="32" spans="2:11" s="48" customFormat="1">
      <c r="B32" s="105"/>
      <c r="C32" s="106"/>
      <c r="D32" s="106"/>
      <c r="E32" s="107"/>
      <c r="F32" s="107"/>
      <c r="G32" s="8" t="str">
        <f>C24&amp;" SKUPAJ:"</f>
        <v>DEMONTAŽNA DELA SKUPAJ:</v>
      </c>
      <c r="H32" s="108">
        <f>SUM(H$26:H$30)</f>
        <v>0</v>
      </c>
    </row>
    <row r="33" spans="2:10" s="48" customFormat="1">
      <c r="B33" s="99"/>
      <c r="C33" s="100"/>
      <c r="D33" s="101"/>
      <c r="E33" s="102"/>
      <c r="F33" s="103"/>
      <c r="G33" s="40"/>
      <c r="H33" s="104"/>
    </row>
    <row r="34" spans="2:10" s="48" customFormat="1">
      <c r="B34" s="90" t="s">
        <v>45</v>
      </c>
      <c r="C34" s="288" t="s">
        <v>57</v>
      </c>
      <c r="D34" s="288"/>
      <c r="E34" s="91"/>
      <c r="F34" s="92"/>
      <c r="G34" s="6"/>
      <c r="H34" s="93"/>
    </row>
    <row r="35" spans="2:10" s="48" customFormat="1">
      <c r="B35" s="94"/>
      <c r="C35" s="287"/>
      <c r="D35" s="287"/>
      <c r="E35" s="287"/>
      <c r="F35" s="287"/>
      <c r="G35" s="7"/>
      <c r="H35" s="95"/>
    </row>
    <row r="36" spans="2:10" s="48" customFormat="1">
      <c r="B36" s="96">
        <f>+COUNT($B$35:B35)+1</f>
        <v>1</v>
      </c>
      <c r="C36" s="97"/>
      <c r="D36" s="98" t="s">
        <v>862</v>
      </c>
      <c r="E36" s="55" t="s">
        <v>729</v>
      </c>
      <c r="F36" s="55">
        <v>2695</v>
      </c>
      <c r="G36" s="9"/>
      <c r="H36" s="95">
        <f t="shared" ref="H36:H37" si="1">+$F36*G36</f>
        <v>0</v>
      </c>
    </row>
    <row r="37" spans="2:10" s="48" customFormat="1" ht="47.25">
      <c r="B37" s="96">
        <f>+COUNT($B$35:B36)+1</f>
        <v>2</v>
      </c>
      <c r="C37" s="97"/>
      <c r="D37" s="98" t="s">
        <v>863</v>
      </c>
      <c r="E37" s="55" t="s">
        <v>855</v>
      </c>
      <c r="F37" s="55">
        <v>1</v>
      </c>
      <c r="G37" s="9"/>
      <c r="H37" s="95">
        <f t="shared" si="1"/>
        <v>0</v>
      </c>
    </row>
    <row r="38" spans="2:10" s="48" customFormat="1" ht="15.75" customHeight="1">
      <c r="B38" s="99"/>
      <c r="C38" s="100"/>
      <c r="D38" s="101"/>
      <c r="E38" s="102"/>
      <c r="F38" s="103"/>
      <c r="G38" s="40"/>
      <c r="H38" s="104"/>
    </row>
    <row r="39" spans="2:10" s="48" customFormat="1">
      <c r="B39" s="105"/>
      <c r="C39" s="106"/>
      <c r="D39" s="106"/>
      <c r="E39" s="107"/>
      <c r="F39" s="107"/>
      <c r="G39" s="8" t="str">
        <f>C34&amp;" SKUPAJ:"</f>
        <v>PREDDELA SKUPAJ:</v>
      </c>
      <c r="H39" s="108">
        <f>SUM(H$36:H$37)</f>
        <v>0</v>
      </c>
    </row>
    <row r="40" spans="2:10" s="48" customFormat="1">
      <c r="B40" s="109"/>
      <c r="C40" s="100"/>
      <c r="D40" s="110"/>
      <c r="E40" s="111"/>
      <c r="F40" s="103"/>
      <c r="G40" s="40"/>
      <c r="H40" s="104"/>
      <c r="J40" s="49"/>
    </row>
    <row r="41" spans="2:10" s="48" customFormat="1">
      <c r="B41" s="90" t="s">
        <v>42</v>
      </c>
      <c r="C41" s="288" t="s">
        <v>59</v>
      </c>
      <c r="D41" s="288"/>
      <c r="E41" s="91"/>
      <c r="F41" s="92"/>
      <c r="G41" s="6"/>
      <c r="H41" s="93"/>
      <c r="J41" s="49"/>
    </row>
    <row r="42" spans="2:10" s="48" customFormat="1">
      <c r="B42" s="94"/>
      <c r="C42" s="287"/>
      <c r="D42" s="287"/>
      <c r="E42" s="287"/>
      <c r="F42" s="287"/>
      <c r="G42" s="7"/>
      <c r="H42" s="95"/>
    </row>
    <row r="43" spans="2:10" s="48" customFormat="1" ht="63">
      <c r="B43" s="96">
        <f>+COUNT($B$42:B42)+1</f>
        <v>1</v>
      </c>
      <c r="C43" s="97"/>
      <c r="D43" s="98" t="s">
        <v>1429</v>
      </c>
      <c r="E43" s="55" t="s">
        <v>714</v>
      </c>
      <c r="F43" s="55">
        <v>883.1</v>
      </c>
      <c r="G43" s="9"/>
      <c r="H43" s="95">
        <f t="shared" ref="H43:H50" si="2">+$F43*G43</f>
        <v>0</v>
      </c>
      <c r="J43" s="49"/>
    </row>
    <row r="44" spans="2:10" s="48" customFormat="1" ht="63">
      <c r="B44" s="96">
        <f>+COUNT($B$42:B43)+1</f>
        <v>2</v>
      </c>
      <c r="C44" s="97"/>
      <c r="D44" s="98" t="s">
        <v>1430</v>
      </c>
      <c r="E44" s="55" t="s">
        <v>714</v>
      </c>
      <c r="F44" s="55">
        <v>220.8</v>
      </c>
      <c r="G44" s="9"/>
      <c r="H44" s="95">
        <f t="shared" si="2"/>
        <v>0</v>
      </c>
      <c r="J44" s="49"/>
    </row>
    <row r="45" spans="2:10" s="48" customFormat="1" ht="31.5">
      <c r="B45" s="96">
        <f>+COUNT($B$42:B44)+1</f>
        <v>3</v>
      </c>
      <c r="C45" s="97"/>
      <c r="D45" s="98" t="s">
        <v>865</v>
      </c>
      <c r="E45" s="55" t="s">
        <v>719</v>
      </c>
      <c r="F45" s="55">
        <v>740.6</v>
      </c>
      <c r="G45" s="9"/>
      <c r="H45" s="95">
        <f t="shared" si="2"/>
        <v>0</v>
      </c>
      <c r="J45" s="49"/>
    </row>
    <row r="46" spans="2:10" s="48" customFormat="1" ht="78.75">
      <c r="B46" s="96">
        <f>+COUNT($B$42:B45)+1</f>
        <v>4</v>
      </c>
      <c r="C46" s="97"/>
      <c r="D46" s="98" t="s">
        <v>866</v>
      </c>
      <c r="E46" s="55" t="s">
        <v>714</v>
      </c>
      <c r="F46" s="55">
        <v>178.9</v>
      </c>
      <c r="G46" s="9"/>
      <c r="H46" s="95">
        <f t="shared" ref="H46" si="3">+$F46*G46</f>
        <v>0</v>
      </c>
      <c r="J46" s="49"/>
    </row>
    <row r="47" spans="2:10" s="48" customFormat="1" ht="63">
      <c r="B47" s="96">
        <f>+COUNT($B$42:B46)+1</f>
        <v>5</v>
      </c>
      <c r="C47" s="97"/>
      <c r="D47" s="98" t="s">
        <v>867</v>
      </c>
      <c r="E47" s="55" t="s">
        <v>714</v>
      </c>
      <c r="F47" s="55">
        <v>75.400000000000006</v>
      </c>
      <c r="G47" s="9"/>
      <c r="H47" s="95">
        <f t="shared" si="2"/>
        <v>0</v>
      </c>
      <c r="J47" s="49"/>
    </row>
    <row r="48" spans="2:10" s="48" customFormat="1" ht="63">
      <c r="B48" s="96">
        <f>+COUNT($B$42:B47)+1</f>
        <v>6</v>
      </c>
      <c r="C48" s="97"/>
      <c r="D48" s="98" t="s">
        <v>868</v>
      </c>
      <c r="E48" s="55" t="s">
        <v>714</v>
      </c>
      <c r="F48" s="55">
        <v>407</v>
      </c>
      <c r="G48" s="9"/>
      <c r="H48" s="95">
        <f t="shared" si="2"/>
        <v>0</v>
      </c>
      <c r="J48" s="49"/>
    </row>
    <row r="49" spans="2:10" s="48" customFormat="1" ht="78.75">
      <c r="B49" s="96">
        <f>+COUNT($B$42:B48)+1</f>
        <v>7</v>
      </c>
      <c r="C49" s="97"/>
      <c r="D49" s="98" t="s">
        <v>869</v>
      </c>
      <c r="E49" s="55" t="s">
        <v>714</v>
      </c>
      <c r="F49" s="55">
        <v>340.2</v>
      </c>
      <c r="G49" s="9"/>
      <c r="H49" s="95">
        <f t="shared" si="2"/>
        <v>0</v>
      </c>
      <c r="J49" s="49"/>
    </row>
    <row r="50" spans="2:10" s="48" customFormat="1" ht="31.5">
      <c r="B50" s="96">
        <f>+COUNT($B$42:B49)+1</f>
        <v>8</v>
      </c>
      <c r="C50" s="97"/>
      <c r="D50" s="98" t="s">
        <v>1388</v>
      </c>
      <c r="E50" s="55" t="s">
        <v>714</v>
      </c>
      <c r="F50" s="55">
        <v>697</v>
      </c>
      <c r="G50" s="9"/>
      <c r="H50" s="95">
        <f t="shared" si="2"/>
        <v>0</v>
      </c>
      <c r="J50" s="49"/>
    </row>
    <row r="51" spans="2:10" s="48" customFormat="1" ht="31.5">
      <c r="B51" s="96">
        <f>+COUNT($B$42:B50)+1</f>
        <v>9</v>
      </c>
      <c r="C51" s="97"/>
      <c r="D51" s="98" t="s">
        <v>870</v>
      </c>
      <c r="E51" s="55" t="s">
        <v>719</v>
      </c>
      <c r="F51" s="55">
        <v>482</v>
      </c>
      <c r="G51" s="9"/>
      <c r="H51" s="95">
        <f t="shared" ref="H51" si="4">+$F51*G51</f>
        <v>0</v>
      </c>
      <c r="J51" s="49"/>
    </row>
    <row r="52" spans="2:10" s="48" customFormat="1" ht="15.75" customHeight="1">
      <c r="B52" s="99"/>
      <c r="C52" s="100"/>
      <c r="D52" s="101"/>
      <c r="E52" s="102"/>
      <c r="F52" s="103"/>
      <c r="G52" s="40"/>
      <c r="H52" s="104"/>
    </row>
    <row r="53" spans="2:10" s="48" customFormat="1" ht="16.5" thickBot="1">
      <c r="B53" s="105"/>
      <c r="C53" s="106"/>
      <c r="D53" s="106"/>
      <c r="E53" s="107"/>
      <c r="F53" s="107"/>
      <c r="G53" s="8" t="str">
        <f>C41&amp;" SKUPAJ:"</f>
        <v>ZEMELJSKA DELA SKUPAJ:</v>
      </c>
      <c r="H53" s="108">
        <f>SUM(H$42:H$51)</f>
        <v>0</v>
      </c>
    </row>
    <row r="54" spans="2:10" s="48" customFormat="1">
      <c r="B54" s="109"/>
      <c r="C54" s="100"/>
      <c r="D54" s="110"/>
      <c r="E54" s="111"/>
      <c r="F54" s="103"/>
      <c r="G54" s="40"/>
      <c r="H54" s="104"/>
      <c r="J54" s="49"/>
    </row>
    <row r="55" spans="2:10" s="48" customFormat="1">
      <c r="B55" s="90" t="s">
        <v>46</v>
      </c>
      <c r="C55" s="288" t="s">
        <v>871</v>
      </c>
      <c r="D55" s="288"/>
      <c r="E55" s="91"/>
      <c r="F55" s="92"/>
      <c r="G55" s="6"/>
      <c r="H55" s="93"/>
      <c r="J55" s="49"/>
    </row>
    <row r="56" spans="2:10" s="48" customFormat="1">
      <c r="B56" s="94"/>
      <c r="C56" s="287"/>
      <c r="D56" s="287"/>
      <c r="E56" s="287"/>
      <c r="F56" s="287"/>
      <c r="G56" s="7"/>
      <c r="H56" s="95"/>
    </row>
    <row r="57" spans="2:10" s="48" customFormat="1" ht="47.25">
      <c r="B57" s="96">
        <f>+COUNT($B56:B$56)+1</f>
        <v>1</v>
      </c>
      <c r="C57" s="97"/>
      <c r="D57" s="98" t="s">
        <v>872</v>
      </c>
      <c r="E57" s="55" t="s">
        <v>729</v>
      </c>
      <c r="F57" s="55">
        <v>312</v>
      </c>
      <c r="G57" s="9"/>
      <c r="H57" s="95">
        <f t="shared" ref="H57" si="5">+$F57*G57</f>
        <v>0</v>
      </c>
      <c r="J57" s="49"/>
    </row>
    <row r="58" spans="2:10" s="48" customFormat="1" ht="47.25">
      <c r="B58" s="96">
        <f>+COUNT($B$56:B57)+1</f>
        <v>2</v>
      </c>
      <c r="C58" s="97"/>
      <c r="D58" s="98" t="s">
        <v>873</v>
      </c>
      <c r="E58" s="55" t="s">
        <v>729</v>
      </c>
      <c r="F58" s="55">
        <v>130</v>
      </c>
      <c r="G58" s="9"/>
      <c r="H58" s="95">
        <f t="shared" ref="H58:H118" si="6">+$F58*G58</f>
        <v>0</v>
      </c>
      <c r="J58" s="49"/>
    </row>
    <row r="59" spans="2:10" s="48" customFormat="1" ht="47.25">
      <c r="B59" s="96">
        <f>+COUNT($B$56:B58)+1</f>
        <v>3</v>
      </c>
      <c r="C59" s="97"/>
      <c r="D59" s="98" t="s">
        <v>874</v>
      </c>
      <c r="E59" s="55" t="s">
        <v>729</v>
      </c>
      <c r="F59" s="55">
        <v>2170</v>
      </c>
      <c r="G59" s="9"/>
      <c r="H59" s="95">
        <f t="shared" si="6"/>
        <v>0</v>
      </c>
      <c r="J59" s="49"/>
    </row>
    <row r="60" spans="2:10" s="48" customFormat="1" ht="47.25">
      <c r="B60" s="96">
        <f>+COUNT($B$56:B59)+1</f>
        <v>4</v>
      </c>
      <c r="C60" s="97"/>
      <c r="D60" s="98" t="s">
        <v>875</v>
      </c>
      <c r="E60" s="55" t="s">
        <v>729</v>
      </c>
      <c r="F60" s="55">
        <v>250</v>
      </c>
      <c r="G60" s="9"/>
      <c r="H60" s="95">
        <f t="shared" ref="H60:H87" si="7">+$F60*G60</f>
        <v>0</v>
      </c>
      <c r="J60" s="49"/>
    </row>
    <row r="61" spans="2:10" s="48" customFormat="1" ht="47.25">
      <c r="B61" s="96">
        <f>+COUNT($B$56:B60)+1</f>
        <v>5</v>
      </c>
      <c r="C61" s="97"/>
      <c r="D61" s="98" t="s">
        <v>876</v>
      </c>
      <c r="E61" s="55" t="s">
        <v>729</v>
      </c>
      <c r="F61" s="55">
        <v>8</v>
      </c>
      <c r="G61" s="9"/>
      <c r="H61" s="95">
        <f t="shared" si="7"/>
        <v>0</v>
      </c>
      <c r="J61" s="49"/>
    </row>
    <row r="62" spans="2:10" s="48" customFormat="1" ht="31.5">
      <c r="B62" s="96">
        <f>+COUNT($B$56:B61)+1</f>
        <v>6</v>
      </c>
      <c r="C62" s="97"/>
      <c r="D62" s="98" t="s">
        <v>877</v>
      </c>
      <c r="E62" s="55" t="s">
        <v>729</v>
      </c>
      <c r="F62" s="55">
        <v>3050</v>
      </c>
      <c r="G62" s="9"/>
      <c r="H62" s="95">
        <f t="shared" si="7"/>
        <v>0</v>
      </c>
      <c r="J62" s="49"/>
    </row>
    <row r="63" spans="2:10" s="48" customFormat="1" ht="31.5">
      <c r="B63" s="96">
        <f>+COUNT($B$56:B62)+1</f>
        <v>7</v>
      </c>
      <c r="C63" s="97"/>
      <c r="D63" s="98" t="s">
        <v>878</v>
      </c>
      <c r="E63" s="55" t="s">
        <v>855</v>
      </c>
      <c r="F63" s="55">
        <v>87</v>
      </c>
      <c r="G63" s="9"/>
      <c r="H63" s="95">
        <f t="shared" si="7"/>
        <v>0</v>
      </c>
      <c r="J63" s="49"/>
    </row>
    <row r="64" spans="2:10" s="48" customFormat="1" ht="31.5">
      <c r="B64" s="96">
        <f>+COUNT($B$56:B63)+1</f>
        <v>8</v>
      </c>
      <c r="C64" s="97"/>
      <c r="D64" s="98" t="s">
        <v>879</v>
      </c>
      <c r="E64" s="55" t="s">
        <v>741</v>
      </c>
      <c r="F64" s="55">
        <v>245</v>
      </c>
      <c r="G64" s="9"/>
      <c r="H64" s="95">
        <f t="shared" si="7"/>
        <v>0</v>
      </c>
      <c r="J64" s="49"/>
    </row>
    <row r="65" spans="2:10" s="48" customFormat="1" ht="31.5">
      <c r="B65" s="96">
        <f>+COUNT($B$56:B64)+1</f>
        <v>9</v>
      </c>
      <c r="C65" s="97"/>
      <c r="D65" s="98" t="s">
        <v>880</v>
      </c>
      <c r="E65" s="55" t="s">
        <v>729</v>
      </c>
      <c r="F65" s="55">
        <v>2450</v>
      </c>
      <c r="G65" s="9"/>
      <c r="H65" s="95">
        <f t="shared" si="7"/>
        <v>0</v>
      </c>
      <c r="J65" s="49"/>
    </row>
    <row r="66" spans="2:10" s="48" customFormat="1" ht="47.25">
      <c r="B66" s="96">
        <f>+COUNT($B$56:B65)+1</f>
        <v>10</v>
      </c>
      <c r="C66" s="97"/>
      <c r="D66" s="98" t="s">
        <v>881</v>
      </c>
      <c r="E66" s="55" t="s">
        <v>855</v>
      </c>
      <c r="F66" s="55">
        <v>80</v>
      </c>
      <c r="G66" s="9"/>
      <c r="H66" s="95">
        <f t="shared" si="7"/>
        <v>0</v>
      </c>
      <c r="J66" s="49"/>
    </row>
    <row r="67" spans="2:10" s="48" customFormat="1" ht="63">
      <c r="B67" s="96"/>
      <c r="C67" s="131" t="s">
        <v>917</v>
      </c>
      <c r="D67" s="132" t="s">
        <v>882</v>
      </c>
      <c r="E67" s="133" t="s">
        <v>714</v>
      </c>
      <c r="F67" s="133">
        <v>0.66</v>
      </c>
      <c r="G67" s="134"/>
      <c r="H67" s="135"/>
      <c r="J67" s="49"/>
    </row>
    <row r="68" spans="2:10" s="48" customFormat="1">
      <c r="B68" s="96"/>
      <c r="C68" s="136"/>
      <c r="D68" s="132" t="s">
        <v>883</v>
      </c>
      <c r="E68" s="133" t="s">
        <v>719</v>
      </c>
      <c r="F68" s="133">
        <v>0.64</v>
      </c>
      <c r="G68" s="134"/>
      <c r="H68" s="135"/>
      <c r="J68" s="49"/>
    </row>
    <row r="69" spans="2:10" s="48" customFormat="1">
      <c r="B69" s="96"/>
      <c r="C69" s="136"/>
      <c r="D69" s="132" t="s">
        <v>884</v>
      </c>
      <c r="E69" s="133" t="s">
        <v>719</v>
      </c>
      <c r="F69" s="133">
        <v>0.64</v>
      </c>
      <c r="G69" s="134"/>
      <c r="H69" s="135"/>
      <c r="J69" s="49"/>
    </row>
    <row r="70" spans="2:10" s="48" customFormat="1" ht="31.5">
      <c r="B70" s="96"/>
      <c r="C70" s="136"/>
      <c r="D70" s="132" t="s">
        <v>885</v>
      </c>
      <c r="E70" s="133" t="s">
        <v>714</v>
      </c>
      <c r="F70" s="133">
        <v>0.05</v>
      </c>
      <c r="G70" s="134"/>
      <c r="H70" s="135"/>
      <c r="J70" s="49"/>
    </row>
    <row r="71" spans="2:10" s="48" customFormat="1" ht="47.25">
      <c r="B71" s="96"/>
      <c r="C71" s="136"/>
      <c r="D71" s="132" t="s">
        <v>886</v>
      </c>
      <c r="E71" s="133" t="s">
        <v>741</v>
      </c>
      <c r="F71" s="133">
        <v>1</v>
      </c>
      <c r="G71" s="134"/>
      <c r="H71" s="135"/>
      <c r="J71" s="49"/>
    </row>
    <row r="72" spans="2:10" s="48" customFormat="1" ht="63">
      <c r="B72" s="96"/>
      <c r="C72" s="136"/>
      <c r="D72" s="132" t="s">
        <v>887</v>
      </c>
      <c r="E72" s="133" t="s">
        <v>741</v>
      </c>
      <c r="F72" s="133">
        <v>1</v>
      </c>
      <c r="G72" s="134"/>
      <c r="H72" s="135"/>
      <c r="J72" s="49"/>
    </row>
    <row r="73" spans="2:10" s="48" customFormat="1" ht="63">
      <c r="B73" s="96"/>
      <c r="C73" s="136"/>
      <c r="D73" s="132" t="s">
        <v>888</v>
      </c>
      <c r="E73" s="133" t="s">
        <v>719</v>
      </c>
      <c r="F73" s="133">
        <v>0.1</v>
      </c>
      <c r="G73" s="134"/>
      <c r="H73" s="135"/>
      <c r="J73" s="49"/>
    </row>
    <row r="74" spans="2:10" s="48" customFormat="1" ht="47.25">
      <c r="B74" s="96"/>
      <c r="C74" s="136"/>
      <c r="D74" s="132" t="s">
        <v>889</v>
      </c>
      <c r="E74" s="133" t="s">
        <v>741</v>
      </c>
      <c r="F74" s="133">
        <v>1</v>
      </c>
      <c r="G74" s="134"/>
      <c r="H74" s="135"/>
      <c r="J74" s="49"/>
    </row>
    <row r="75" spans="2:10" s="48" customFormat="1" ht="47.25">
      <c r="B75" s="96"/>
      <c r="C75" s="136"/>
      <c r="D75" s="132" t="s">
        <v>890</v>
      </c>
      <c r="E75" s="133" t="s">
        <v>714</v>
      </c>
      <c r="F75" s="133">
        <v>0.16</v>
      </c>
      <c r="G75" s="134"/>
      <c r="H75" s="135"/>
      <c r="J75" s="49"/>
    </row>
    <row r="76" spans="2:10" s="48" customFormat="1" ht="31.5">
      <c r="B76" s="96"/>
      <c r="C76" s="136"/>
      <c r="D76" s="132" t="s">
        <v>1390</v>
      </c>
      <c r="E76" s="133" t="s">
        <v>714</v>
      </c>
      <c r="F76" s="133">
        <v>0.5</v>
      </c>
      <c r="G76" s="134"/>
      <c r="H76" s="135"/>
      <c r="J76" s="49"/>
    </row>
    <row r="77" spans="2:10" s="48" customFormat="1" ht="47.25">
      <c r="B77" s="96">
        <f>+COUNT($B$56:B76)+1</f>
        <v>11</v>
      </c>
      <c r="C77" s="97"/>
      <c r="D77" s="98" t="s">
        <v>891</v>
      </c>
      <c r="E77" s="55" t="s">
        <v>855</v>
      </c>
      <c r="F77" s="55">
        <v>5</v>
      </c>
      <c r="G77" s="9"/>
      <c r="H77" s="95">
        <f t="shared" si="7"/>
        <v>0</v>
      </c>
      <c r="J77" s="49"/>
    </row>
    <row r="78" spans="2:10" s="48" customFormat="1" ht="63">
      <c r="B78" s="96"/>
      <c r="C78" s="131" t="s">
        <v>917</v>
      </c>
      <c r="D78" s="132" t="s">
        <v>892</v>
      </c>
      <c r="E78" s="133" t="s">
        <v>714</v>
      </c>
      <c r="F78" s="133">
        <v>1.68</v>
      </c>
      <c r="G78" s="134"/>
      <c r="H78" s="135"/>
      <c r="J78" s="49"/>
    </row>
    <row r="79" spans="2:10" s="48" customFormat="1">
      <c r="B79" s="96"/>
      <c r="C79" s="136"/>
      <c r="D79" s="132" t="s">
        <v>883</v>
      </c>
      <c r="E79" s="133" t="s">
        <v>719</v>
      </c>
      <c r="F79" s="133">
        <v>1.2</v>
      </c>
      <c r="G79" s="134"/>
      <c r="H79" s="135"/>
      <c r="J79" s="49"/>
    </row>
    <row r="80" spans="2:10" s="48" customFormat="1">
      <c r="B80" s="96"/>
      <c r="C80" s="136"/>
      <c r="D80" s="132" t="s">
        <v>884</v>
      </c>
      <c r="E80" s="133" t="s">
        <v>719</v>
      </c>
      <c r="F80" s="133">
        <v>1.2</v>
      </c>
      <c r="G80" s="134"/>
      <c r="H80" s="135"/>
      <c r="J80" s="49"/>
    </row>
    <row r="81" spans="2:10" s="48" customFormat="1" ht="31.5">
      <c r="B81" s="96"/>
      <c r="C81" s="136"/>
      <c r="D81" s="132" t="s">
        <v>885</v>
      </c>
      <c r="E81" s="133" t="s">
        <v>714</v>
      </c>
      <c r="F81" s="133">
        <v>0.12</v>
      </c>
      <c r="G81" s="134"/>
      <c r="H81" s="135"/>
      <c r="J81" s="49"/>
    </row>
    <row r="82" spans="2:10" s="48" customFormat="1" ht="47.25">
      <c r="B82" s="96"/>
      <c r="C82" s="136"/>
      <c r="D82" s="132" t="s">
        <v>893</v>
      </c>
      <c r="E82" s="133" t="s">
        <v>741</v>
      </c>
      <c r="F82" s="133">
        <v>1</v>
      </c>
      <c r="G82" s="134"/>
      <c r="H82" s="135"/>
      <c r="J82" s="49"/>
    </row>
    <row r="83" spans="2:10" s="48" customFormat="1" ht="63">
      <c r="B83" s="96"/>
      <c r="C83" s="136"/>
      <c r="D83" s="132" t="s">
        <v>888</v>
      </c>
      <c r="E83" s="133" t="s">
        <v>719</v>
      </c>
      <c r="F83" s="133">
        <v>0.1</v>
      </c>
      <c r="G83" s="134"/>
      <c r="H83" s="135"/>
      <c r="J83" s="49"/>
    </row>
    <row r="84" spans="2:10" s="48" customFormat="1" ht="47.25">
      <c r="B84" s="96"/>
      <c r="C84" s="136"/>
      <c r="D84" s="132" t="s">
        <v>894</v>
      </c>
      <c r="E84" s="133" t="s">
        <v>741</v>
      </c>
      <c r="F84" s="133">
        <v>1</v>
      </c>
      <c r="G84" s="134"/>
      <c r="H84" s="135"/>
      <c r="J84" s="49"/>
    </row>
    <row r="85" spans="2:10" s="48" customFormat="1" ht="47.25">
      <c r="B85" s="96"/>
      <c r="C85" s="136"/>
      <c r="D85" s="132" t="s">
        <v>890</v>
      </c>
      <c r="E85" s="133" t="s">
        <v>714</v>
      </c>
      <c r="F85" s="133">
        <v>0.74</v>
      </c>
      <c r="G85" s="134"/>
      <c r="H85" s="135"/>
      <c r="J85" s="49"/>
    </row>
    <row r="86" spans="2:10" s="48" customFormat="1" ht="31.5">
      <c r="B86" s="96"/>
      <c r="C86" s="136"/>
      <c r="D86" s="132" t="s">
        <v>1390</v>
      </c>
      <c r="E86" s="133" t="s">
        <v>714</v>
      </c>
      <c r="F86" s="133">
        <v>0.94</v>
      </c>
      <c r="G86" s="134"/>
      <c r="H86" s="135"/>
      <c r="J86" s="49"/>
    </row>
    <row r="87" spans="2:10" s="48" customFormat="1" ht="47.25">
      <c r="B87" s="96">
        <f>+COUNT($B$56:B86)+1</f>
        <v>12</v>
      </c>
      <c r="C87" s="97"/>
      <c r="D87" s="98" t="s">
        <v>895</v>
      </c>
      <c r="E87" s="55" t="s">
        <v>855</v>
      </c>
      <c r="F87" s="55">
        <v>21</v>
      </c>
      <c r="G87" s="9"/>
      <c r="H87" s="95">
        <f t="shared" si="7"/>
        <v>0</v>
      </c>
      <c r="J87" s="49"/>
    </row>
    <row r="88" spans="2:10" s="48" customFormat="1" ht="63">
      <c r="B88" s="96"/>
      <c r="C88" s="131" t="s">
        <v>917</v>
      </c>
      <c r="D88" s="132" t="s">
        <v>896</v>
      </c>
      <c r="E88" s="133" t="s">
        <v>714</v>
      </c>
      <c r="F88" s="133">
        <v>0.99</v>
      </c>
      <c r="G88" s="134"/>
      <c r="H88" s="135"/>
      <c r="J88" s="49"/>
    </row>
    <row r="89" spans="2:10" s="48" customFormat="1">
      <c r="B89" s="96"/>
      <c r="C89" s="136"/>
      <c r="D89" s="132" t="s">
        <v>883</v>
      </c>
      <c r="E89" s="133" t="s">
        <v>719</v>
      </c>
      <c r="F89" s="133">
        <v>0.81</v>
      </c>
      <c r="G89" s="134"/>
      <c r="H89" s="135"/>
      <c r="J89" s="49"/>
    </row>
    <row r="90" spans="2:10" s="48" customFormat="1">
      <c r="B90" s="96"/>
      <c r="C90" s="136"/>
      <c r="D90" s="132" t="s">
        <v>884</v>
      </c>
      <c r="E90" s="133" t="s">
        <v>719</v>
      </c>
      <c r="F90" s="133">
        <v>0.81</v>
      </c>
      <c r="G90" s="134"/>
      <c r="H90" s="135"/>
      <c r="J90" s="49"/>
    </row>
    <row r="91" spans="2:10" s="48" customFormat="1" ht="31.5">
      <c r="B91" s="96"/>
      <c r="C91" s="136"/>
      <c r="D91" s="132" t="s">
        <v>885</v>
      </c>
      <c r="E91" s="133" t="s">
        <v>714</v>
      </c>
      <c r="F91" s="133">
        <v>0.08</v>
      </c>
      <c r="G91" s="134"/>
      <c r="H91" s="135"/>
      <c r="J91" s="49"/>
    </row>
    <row r="92" spans="2:10" s="48" customFormat="1" ht="31.5">
      <c r="B92" s="96"/>
      <c r="C92" s="136"/>
      <c r="D92" s="132" t="s">
        <v>897</v>
      </c>
      <c r="E92" s="133" t="s">
        <v>719</v>
      </c>
      <c r="F92" s="133">
        <v>2.7</v>
      </c>
      <c r="G92" s="134"/>
      <c r="H92" s="135"/>
      <c r="J92" s="49"/>
    </row>
    <row r="93" spans="2:10" s="48" customFormat="1" ht="31.5">
      <c r="B93" s="96"/>
      <c r="C93" s="136"/>
      <c r="D93" s="132" t="s">
        <v>898</v>
      </c>
      <c r="E93" s="133" t="s">
        <v>1372</v>
      </c>
      <c r="F93" s="133">
        <v>41.6</v>
      </c>
      <c r="G93" s="134"/>
      <c r="H93" s="135"/>
      <c r="J93" s="49"/>
    </row>
    <row r="94" spans="2:10" s="48" customFormat="1" ht="31.5">
      <c r="B94" s="96"/>
      <c r="C94" s="136"/>
      <c r="D94" s="132" t="s">
        <v>899</v>
      </c>
      <c r="E94" s="133" t="s">
        <v>741</v>
      </c>
      <c r="F94" s="133">
        <v>4</v>
      </c>
      <c r="G94" s="134"/>
      <c r="H94" s="135"/>
      <c r="J94" s="49"/>
    </row>
    <row r="95" spans="2:10" s="48" customFormat="1" ht="31.5">
      <c r="B95" s="96"/>
      <c r="C95" s="136"/>
      <c r="D95" s="132" t="s">
        <v>900</v>
      </c>
      <c r="E95" s="133" t="s">
        <v>714</v>
      </c>
      <c r="F95" s="133">
        <v>0.44</v>
      </c>
      <c r="G95" s="134"/>
      <c r="H95" s="135"/>
      <c r="J95" s="49"/>
    </row>
    <row r="96" spans="2:10" s="48" customFormat="1" ht="31.5">
      <c r="B96" s="96"/>
      <c r="C96" s="136"/>
      <c r="D96" s="132" t="s">
        <v>901</v>
      </c>
      <c r="E96" s="133" t="s">
        <v>729</v>
      </c>
      <c r="F96" s="133">
        <v>1.5</v>
      </c>
      <c r="G96" s="134"/>
      <c r="H96" s="135"/>
      <c r="J96" s="49"/>
    </row>
    <row r="97" spans="2:10" s="48" customFormat="1" ht="47.25">
      <c r="B97" s="96"/>
      <c r="C97" s="136"/>
      <c r="D97" s="132" t="s">
        <v>890</v>
      </c>
      <c r="E97" s="133" t="s">
        <v>714</v>
      </c>
      <c r="F97" s="133">
        <v>0.47</v>
      </c>
      <c r="G97" s="134"/>
      <c r="H97" s="135"/>
      <c r="J97" s="49"/>
    </row>
    <row r="98" spans="2:10" s="48" customFormat="1" ht="31.5">
      <c r="B98" s="96"/>
      <c r="C98" s="136"/>
      <c r="D98" s="132" t="s">
        <v>902</v>
      </c>
      <c r="E98" s="133" t="s">
        <v>714</v>
      </c>
      <c r="F98" s="133">
        <v>2.5000000000000001E-2</v>
      </c>
      <c r="G98" s="134"/>
      <c r="H98" s="135"/>
      <c r="J98" s="49"/>
    </row>
    <row r="99" spans="2:10" s="48" customFormat="1" ht="31.5">
      <c r="B99" s="96"/>
      <c r="C99" s="136"/>
      <c r="D99" s="132" t="s">
        <v>1390</v>
      </c>
      <c r="E99" s="133" t="s">
        <v>714</v>
      </c>
      <c r="F99" s="133">
        <v>0.52</v>
      </c>
      <c r="G99" s="134"/>
      <c r="H99" s="135"/>
      <c r="J99" s="49"/>
    </row>
    <row r="100" spans="2:10" s="48" customFormat="1" ht="47.25">
      <c r="B100" s="96">
        <f>+COUNT($B$56:B99)+1</f>
        <v>13</v>
      </c>
      <c r="C100" s="97"/>
      <c r="D100" s="98" t="s">
        <v>903</v>
      </c>
      <c r="E100" s="55" t="s">
        <v>855</v>
      </c>
      <c r="F100" s="55">
        <v>60</v>
      </c>
      <c r="G100" s="9"/>
      <c r="H100" s="95">
        <f t="shared" ref="H100" si="8">+$F100*G100</f>
        <v>0</v>
      </c>
      <c r="J100" s="49"/>
    </row>
    <row r="101" spans="2:10" s="48" customFormat="1" ht="63">
      <c r="B101" s="96"/>
      <c r="C101" s="131" t="s">
        <v>917</v>
      </c>
      <c r="D101" s="132" t="s">
        <v>904</v>
      </c>
      <c r="E101" s="133" t="s">
        <v>714</v>
      </c>
      <c r="F101" s="133">
        <v>2.4900000000000002</v>
      </c>
      <c r="G101" s="134"/>
      <c r="H101" s="135"/>
      <c r="J101" s="49"/>
    </row>
    <row r="102" spans="2:10" s="48" customFormat="1">
      <c r="B102" s="96"/>
      <c r="C102" s="136"/>
      <c r="D102" s="132" t="s">
        <v>883</v>
      </c>
      <c r="E102" s="133" t="s">
        <v>719</v>
      </c>
      <c r="F102" s="133">
        <v>1.96</v>
      </c>
      <c r="G102" s="134"/>
      <c r="H102" s="135"/>
      <c r="J102" s="49"/>
    </row>
    <row r="103" spans="2:10" s="48" customFormat="1">
      <c r="B103" s="96"/>
      <c r="C103" s="136"/>
      <c r="D103" s="132" t="s">
        <v>884</v>
      </c>
      <c r="E103" s="133" t="s">
        <v>719</v>
      </c>
      <c r="F103" s="133">
        <v>1.96</v>
      </c>
      <c r="G103" s="134"/>
      <c r="H103" s="135"/>
      <c r="J103" s="49"/>
    </row>
    <row r="104" spans="2:10" s="48" customFormat="1" ht="31.5">
      <c r="B104" s="96"/>
      <c r="C104" s="136"/>
      <c r="D104" s="132" t="s">
        <v>885</v>
      </c>
      <c r="E104" s="133" t="s">
        <v>714</v>
      </c>
      <c r="F104" s="133">
        <v>0.2</v>
      </c>
      <c r="G104" s="134"/>
      <c r="H104" s="135"/>
      <c r="J104" s="49"/>
    </row>
    <row r="105" spans="2:10" s="48" customFormat="1" ht="31.5">
      <c r="B105" s="96"/>
      <c r="C105" s="136"/>
      <c r="D105" s="132" t="s">
        <v>897</v>
      </c>
      <c r="E105" s="133" t="s">
        <v>719</v>
      </c>
      <c r="F105" s="133">
        <v>3.8</v>
      </c>
      <c r="G105" s="134"/>
      <c r="H105" s="135"/>
      <c r="J105" s="49"/>
    </row>
    <row r="106" spans="2:10" s="48" customFormat="1" ht="31.5">
      <c r="B106" s="96"/>
      <c r="C106" s="136"/>
      <c r="D106" s="132" t="s">
        <v>898</v>
      </c>
      <c r="E106" s="133" t="s">
        <v>1372</v>
      </c>
      <c r="F106" s="133">
        <v>54.9</v>
      </c>
      <c r="G106" s="134"/>
      <c r="H106" s="135"/>
      <c r="J106" s="49"/>
    </row>
    <row r="107" spans="2:10" s="48" customFormat="1" ht="31.5">
      <c r="B107" s="96"/>
      <c r="C107" s="136"/>
      <c r="D107" s="132" t="s">
        <v>905</v>
      </c>
      <c r="E107" s="133" t="s">
        <v>741</v>
      </c>
      <c r="F107" s="133">
        <v>4</v>
      </c>
      <c r="G107" s="134"/>
      <c r="H107" s="135"/>
      <c r="J107" s="49"/>
    </row>
    <row r="108" spans="2:10" s="48" customFormat="1" ht="47.25">
      <c r="B108" s="96"/>
      <c r="C108" s="136"/>
      <c r="D108" s="132" t="s">
        <v>906</v>
      </c>
      <c r="E108" s="133" t="s">
        <v>714</v>
      </c>
      <c r="F108" s="133">
        <v>0.79</v>
      </c>
      <c r="G108" s="134"/>
      <c r="H108" s="135"/>
      <c r="J108" s="49"/>
    </row>
    <row r="109" spans="2:10" s="48" customFormat="1" ht="31.5">
      <c r="B109" s="96"/>
      <c r="C109" s="136"/>
      <c r="D109" s="132" t="s">
        <v>901</v>
      </c>
      <c r="E109" s="133" t="s">
        <v>729</v>
      </c>
      <c r="F109" s="133">
        <v>1.5</v>
      </c>
      <c r="G109" s="134"/>
      <c r="H109" s="135"/>
      <c r="J109" s="49"/>
    </row>
    <row r="110" spans="2:10" s="48" customFormat="1" ht="47.25">
      <c r="B110" s="96"/>
      <c r="C110" s="136"/>
      <c r="D110" s="132" t="s">
        <v>890</v>
      </c>
      <c r="E110" s="133" t="s">
        <v>714</v>
      </c>
      <c r="F110" s="133">
        <v>1.5</v>
      </c>
      <c r="G110" s="134"/>
      <c r="H110" s="135"/>
      <c r="J110" s="49"/>
    </row>
    <row r="111" spans="2:10" s="48" customFormat="1" ht="31.5">
      <c r="B111" s="96"/>
      <c r="C111" s="136"/>
      <c r="D111" s="132" t="s">
        <v>902</v>
      </c>
      <c r="E111" s="133" t="s">
        <v>714</v>
      </c>
      <c r="F111" s="133">
        <v>0.03</v>
      </c>
      <c r="G111" s="134"/>
      <c r="H111" s="135"/>
      <c r="J111" s="49"/>
    </row>
    <row r="112" spans="2:10" s="48" customFormat="1" ht="31.5">
      <c r="B112" s="96"/>
      <c r="C112" s="136"/>
      <c r="D112" s="132" t="s">
        <v>1390</v>
      </c>
      <c r="E112" s="133" t="s">
        <v>714</v>
      </c>
      <c r="F112" s="133">
        <v>0.99</v>
      </c>
      <c r="G112" s="134"/>
      <c r="H112" s="135"/>
      <c r="J112" s="49"/>
    </row>
    <row r="113" spans="2:10" s="48" customFormat="1" ht="63">
      <c r="B113" s="96">
        <f>+COUNT($B$56:B112)+1</f>
        <v>14</v>
      </c>
      <c r="C113" s="97"/>
      <c r="D113" s="98" t="s">
        <v>907</v>
      </c>
      <c r="E113" s="55" t="s">
        <v>855</v>
      </c>
      <c r="F113" s="55">
        <v>6</v>
      </c>
      <c r="G113" s="9"/>
      <c r="H113" s="95">
        <f t="shared" si="6"/>
        <v>0</v>
      </c>
      <c r="J113" s="49"/>
    </row>
    <row r="114" spans="2:10" s="48" customFormat="1" ht="47.25">
      <c r="B114" s="96"/>
      <c r="C114" s="131" t="s">
        <v>917</v>
      </c>
      <c r="D114" s="132" t="s">
        <v>908</v>
      </c>
      <c r="E114" s="133"/>
      <c r="F114" s="133"/>
      <c r="G114" s="134"/>
      <c r="H114" s="135"/>
      <c r="J114" s="49"/>
    </row>
    <row r="115" spans="2:10" s="48" customFormat="1" ht="31.5">
      <c r="B115" s="96"/>
      <c r="C115" s="136"/>
      <c r="D115" s="132" t="s">
        <v>905</v>
      </c>
      <c r="E115" s="133" t="s">
        <v>741</v>
      </c>
      <c r="F115" s="133">
        <v>4</v>
      </c>
      <c r="G115" s="134"/>
      <c r="H115" s="135"/>
      <c r="J115" s="49"/>
    </row>
    <row r="116" spans="2:10" s="48" customFormat="1" ht="31.5">
      <c r="B116" s="96"/>
      <c r="C116" s="136"/>
      <c r="D116" s="132" t="s">
        <v>909</v>
      </c>
      <c r="E116" s="133" t="s">
        <v>729</v>
      </c>
      <c r="F116" s="133">
        <v>2</v>
      </c>
      <c r="G116" s="134"/>
      <c r="H116" s="135"/>
      <c r="J116" s="49"/>
    </row>
    <row r="117" spans="2:10" s="48" customFormat="1" ht="31.5">
      <c r="B117" s="96"/>
      <c r="C117" s="136"/>
      <c r="D117" s="132" t="s">
        <v>902</v>
      </c>
      <c r="E117" s="133" t="s">
        <v>714</v>
      </c>
      <c r="F117" s="133">
        <v>0.03</v>
      </c>
      <c r="G117" s="134"/>
      <c r="H117" s="135"/>
      <c r="J117" s="49"/>
    </row>
    <row r="118" spans="2:10" s="48" customFormat="1" ht="31.5">
      <c r="B118" s="96">
        <f>+COUNT($B$56:B117)+1</f>
        <v>15</v>
      </c>
      <c r="C118" s="97"/>
      <c r="D118" s="98" t="s">
        <v>910</v>
      </c>
      <c r="E118" s="55" t="s">
        <v>855</v>
      </c>
      <c r="F118" s="55">
        <v>2</v>
      </c>
      <c r="G118" s="9"/>
      <c r="H118" s="95">
        <f t="shared" si="6"/>
        <v>0</v>
      </c>
      <c r="J118" s="49"/>
    </row>
    <row r="119" spans="2:10" s="48" customFormat="1" ht="63">
      <c r="B119" s="96"/>
      <c r="C119" s="131" t="s">
        <v>917</v>
      </c>
      <c r="D119" s="132" t="s">
        <v>911</v>
      </c>
      <c r="E119" s="133" t="s">
        <v>714</v>
      </c>
      <c r="F119" s="133">
        <v>0.7</v>
      </c>
      <c r="G119" s="134"/>
      <c r="H119" s="135"/>
      <c r="J119" s="49"/>
    </row>
    <row r="120" spans="2:10" s="48" customFormat="1">
      <c r="B120" s="96"/>
      <c r="C120" s="136"/>
      <c r="D120" s="132" t="s">
        <v>883</v>
      </c>
      <c r="E120" s="133" t="s">
        <v>719</v>
      </c>
      <c r="F120" s="133">
        <v>0.6</v>
      </c>
      <c r="G120" s="134"/>
      <c r="H120" s="135"/>
      <c r="J120" s="49"/>
    </row>
    <row r="121" spans="2:10" s="48" customFormat="1">
      <c r="B121" s="96"/>
      <c r="C121" s="136"/>
      <c r="D121" s="132" t="s">
        <v>884</v>
      </c>
      <c r="E121" s="133" t="s">
        <v>719</v>
      </c>
      <c r="F121" s="133">
        <v>0.6</v>
      </c>
      <c r="G121" s="134"/>
      <c r="H121" s="135"/>
      <c r="J121" s="49"/>
    </row>
    <row r="122" spans="2:10" s="48" customFormat="1" ht="31.5">
      <c r="B122" s="96"/>
      <c r="C122" s="136"/>
      <c r="D122" s="132" t="s">
        <v>885</v>
      </c>
      <c r="E122" s="133" t="s">
        <v>714</v>
      </c>
      <c r="F122" s="133">
        <v>0.06</v>
      </c>
      <c r="G122" s="134"/>
      <c r="H122" s="135"/>
      <c r="J122" s="49"/>
    </row>
    <row r="123" spans="2:10" s="48" customFormat="1" ht="31.5">
      <c r="B123" s="96"/>
      <c r="C123" s="136"/>
      <c r="D123" s="132" t="s">
        <v>897</v>
      </c>
      <c r="E123" s="133" t="s">
        <v>719</v>
      </c>
      <c r="F123" s="133">
        <v>6.4</v>
      </c>
      <c r="G123" s="134"/>
      <c r="H123" s="135"/>
      <c r="J123" s="49"/>
    </row>
    <row r="124" spans="2:10" s="48" customFormat="1" ht="31.5">
      <c r="B124" s="96"/>
      <c r="C124" s="136"/>
      <c r="D124" s="132" t="s">
        <v>898</v>
      </c>
      <c r="E124" s="133" t="s">
        <v>1372</v>
      </c>
      <c r="F124" s="133">
        <v>16.2</v>
      </c>
      <c r="G124" s="134"/>
      <c r="H124" s="135"/>
      <c r="J124" s="49"/>
    </row>
    <row r="125" spans="2:10" s="48" customFormat="1" ht="47.25">
      <c r="B125" s="96"/>
      <c r="C125" s="136"/>
      <c r="D125" s="132" t="s">
        <v>912</v>
      </c>
      <c r="E125" s="133" t="s">
        <v>741</v>
      </c>
      <c r="F125" s="133">
        <v>8</v>
      </c>
      <c r="G125" s="134"/>
      <c r="H125" s="135"/>
      <c r="J125" s="49"/>
    </row>
    <row r="126" spans="2:10" s="48" customFormat="1" ht="31.5">
      <c r="B126" s="96"/>
      <c r="C126" s="136"/>
      <c r="D126" s="132" t="s">
        <v>913</v>
      </c>
      <c r="E126" s="133" t="s">
        <v>714</v>
      </c>
      <c r="F126" s="133">
        <v>0.45</v>
      </c>
      <c r="G126" s="134"/>
      <c r="H126" s="135"/>
      <c r="J126" s="49"/>
    </row>
    <row r="127" spans="2:10" s="48" customFormat="1" ht="31.5">
      <c r="B127" s="96"/>
      <c r="C127" s="136"/>
      <c r="D127" s="132" t="s">
        <v>914</v>
      </c>
      <c r="E127" s="133" t="s">
        <v>729</v>
      </c>
      <c r="F127" s="133">
        <v>4.5</v>
      </c>
      <c r="G127" s="134"/>
      <c r="H127" s="135"/>
      <c r="J127" s="49"/>
    </row>
    <row r="128" spans="2:10" s="48" customFormat="1" ht="31.5">
      <c r="B128" s="96"/>
      <c r="C128" s="136"/>
      <c r="D128" s="132" t="s">
        <v>915</v>
      </c>
      <c r="E128" s="133" t="s">
        <v>729</v>
      </c>
      <c r="F128" s="133">
        <v>1</v>
      </c>
      <c r="G128" s="134"/>
      <c r="H128" s="135"/>
      <c r="J128" s="49"/>
    </row>
    <row r="129" spans="2:10" s="48" customFormat="1" ht="47.25">
      <c r="B129" s="96"/>
      <c r="C129" s="136"/>
      <c r="D129" s="132" t="s">
        <v>890</v>
      </c>
      <c r="E129" s="133" t="s">
        <v>714</v>
      </c>
      <c r="F129" s="133">
        <v>0.37</v>
      </c>
      <c r="G129" s="134"/>
      <c r="H129" s="135"/>
      <c r="J129" s="49"/>
    </row>
    <row r="130" spans="2:10" s="48" customFormat="1" ht="31.5">
      <c r="B130" s="96"/>
      <c r="C130" s="136"/>
      <c r="D130" s="132" t="s">
        <v>1390</v>
      </c>
      <c r="E130" s="133" t="s">
        <v>714</v>
      </c>
      <c r="F130" s="133">
        <v>0.33</v>
      </c>
      <c r="G130" s="134"/>
      <c r="H130" s="135"/>
      <c r="J130" s="49"/>
    </row>
    <row r="131" spans="2:10" s="48" customFormat="1" ht="110.25">
      <c r="B131" s="96">
        <f>+COUNT($B$56:B130)+1</f>
        <v>16</v>
      </c>
      <c r="C131" s="97"/>
      <c r="D131" s="98" t="s">
        <v>916</v>
      </c>
      <c r="E131" s="55" t="s">
        <v>741</v>
      </c>
      <c r="F131" s="55">
        <v>78</v>
      </c>
      <c r="G131" s="9"/>
      <c r="H131" s="95">
        <f>+$F131*G131</f>
        <v>0</v>
      </c>
      <c r="J131" s="49"/>
    </row>
    <row r="132" spans="2:10" s="48" customFormat="1" ht="15.75" customHeight="1">
      <c r="B132" s="99"/>
      <c r="C132" s="100"/>
      <c r="D132" s="101"/>
      <c r="E132" s="102"/>
      <c r="F132" s="103"/>
      <c r="G132" s="40"/>
      <c r="H132" s="104"/>
    </row>
    <row r="133" spans="2:10" s="48" customFormat="1" ht="16.5" thickBot="1">
      <c r="B133" s="105"/>
      <c r="C133" s="106"/>
      <c r="D133" s="106"/>
      <c r="E133" s="107"/>
      <c r="F133" s="107"/>
      <c r="G133" s="8" t="str">
        <f>C55&amp;" SKUPAJ:"</f>
        <v>GRADBENA DELA SKUPAJ:</v>
      </c>
      <c r="H133" s="108">
        <f>SUM(H$57:H$131)</f>
        <v>0</v>
      </c>
    </row>
    <row r="134" spans="2:10" s="48" customFormat="1">
      <c r="B134" s="109"/>
      <c r="C134" s="100"/>
      <c r="D134" s="110"/>
      <c r="E134" s="111"/>
      <c r="F134" s="103"/>
      <c r="G134" s="40"/>
      <c r="H134" s="104"/>
      <c r="J134" s="49"/>
    </row>
    <row r="135" spans="2:10" s="48" customFormat="1">
      <c r="B135" s="90" t="s">
        <v>47</v>
      </c>
      <c r="C135" s="288" t="s">
        <v>918</v>
      </c>
      <c r="D135" s="288"/>
      <c r="E135" s="91"/>
      <c r="F135" s="92"/>
      <c r="G135" s="6"/>
      <c r="H135" s="93"/>
      <c r="J135" s="49"/>
    </row>
    <row r="136" spans="2:10" s="48" customFormat="1">
      <c r="B136" s="94"/>
      <c r="C136" s="287"/>
      <c r="D136" s="287"/>
      <c r="E136" s="287"/>
      <c r="F136" s="287"/>
      <c r="G136" s="7"/>
      <c r="H136" s="95"/>
    </row>
    <row r="137" spans="2:10" s="48" customFormat="1" ht="31.5">
      <c r="B137" s="96">
        <f>+COUNT($B$136:B136)+1</f>
        <v>1</v>
      </c>
      <c r="C137" s="97"/>
      <c r="D137" s="98" t="s">
        <v>919</v>
      </c>
      <c r="E137" s="55" t="s">
        <v>729</v>
      </c>
      <c r="F137" s="55">
        <v>98</v>
      </c>
      <c r="G137" s="9"/>
      <c r="H137" s="95">
        <f t="shared" ref="H137" si="9">+$F137*G137</f>
        <v>0</v>
      </c>
      <c r="J137" s="49"/>
    </row>
    <row r="138" spans="2:10" s="48" customFormat="1" ht="63">
      <c r="B138" s="96">
        <f>+COUNT($B$136:B137)+1</f>
        <v>2</v>
      </c>
      <c r="C138" s="97"/>
      <c r="D138" s="98" t="s">
        <v>920</v>
      </c>
      <c r="E138" s="55" t="s">
        <v>855</v>
      </c>
      <c r="F138" s="55">
        <v>2</v>
      </c>
      <c r="G138" s="9"/>
      <c r="H138" s="95">
        <f t="shared" ref="H138:H194" si="10">+$F138*G138</f>
        <v>0</v>
      </c>
      <c r="J138" s="49"/>
    </row>
    <row r="139" spans="2:10" s="48" customFormat="1" ht="31.5">
      <c r="B139" s="96">
        <f>+COUNT($B$136:B138)+1</f>
        <v>3</v>
      </c>
      <c r="C139" s="97"/>
      <c r="D139" s="98" t="s">
        <v>921</v>
      </c>
      <c r="E139" s="55" t="s">
        <v>729</v>
      </c>
      <c r="F139" s="55">
        <v>42</v>
      </c>
      <c r="G139" s="9"/>
      <c r="H139" s="95">
        <f t="shared" si="10"/>
        <v>0</v>
      </c>
      <c r="J139" s="49"/>
    </row>
    <row r="140" spans="2:10" s="48" customFormat="1" ht="63">
      <c r="B140" s="96">
        <f>+COUNT($B$136:B139)+1</f>
        <v>4</v>
      </c>
      <c r="C140" s="97"/>
      <c r="D140" s="98" t="s">
        <v>922</v>
      </c>
      <c r="E140" s="55" t="s">
        <v>855</v>
      </c>
      <c r="F140" s="55">
        <v>2</v>
      </c>
      <c r="G140" s="9"/>
      <c r="H140" s="95">
        <f t="shared" si="10"/>
        <v>0</v>
      </c>
      <c r="J140" s="49"/>
    </row>
    <row r="141" spans="2:10" s="48" customFormat="1" ht="31.5">
      <c r="B141" s="96">
        <f>+COUNT($B$136:B140)+1</f>
        <v>5</v>
      </c>
      <c r="C141" s="97"/>
      <c r="D141" s="98" t="s">
        <v>923</v>
      </c>
      <c r="E141" s="55" t="s">
        <v>741</v>
      </c>
      <c r="F141" s="55">
        <v>5</v>
      </c>
      <c r="G141" s="9"/>
      <c r="H141" s="95">
        <f t="shared" ref="H141:H171" si="11">+$F141*G141</f>
        <v>0</v>
      </c>
      <c r="J141" s="49"/>
    </row>
    <row r="142" spans="2:10" s="48" customFormat="1" ht="173.25">
      <c r="B142" s="96">
        <f>+COUNT($B$136:B141)+1</f>
        <v>6</v>
      </c>
      <c r="C142" s="97"/>
      <c r="D142" s="98" t="s">
        <v>924</v>
      </c>
      <c r="E142" s="55" t="s">
        <v>855</v>
      </c>
      <c r="F142" s="55">
        <v>1</v>
      </c>
      <c r="G142" s="9"/>
      <c r="H142" s="95">
        <f t="shared" si="11"/>
        <v>0</v>
      </c>
      <c r="J142" s="49"/>
    </row>
    <row r="143" spans="2:10" s="48" customFormat="1" ht="31.5">
      <c r="B143" s="96"/>
      <c r="C143" s="131" t="s">
        <v>917</v>
      </c>
      <c r="D143" s="132" t="s">
        <v>925</v>
      </c>
      <c r="E143" s="133"/>
      <c r="F143" s="133"/>
      <c r="G143" s="134"/>
      <c r="H143" s="135"/>
      <c r="J143" s="49"/>
    </row>
    <row r="144" spans="2:10" s="48" customFormat="1" ht="78.75">
      <c r="B144" s="96"/>
      <c r="C144" s="136"/>
      <c r="D144" s="132" t="s">
        <v>926</v>
      </c>
      <c r="E144" s="133" t="s">
        <v>741</v>
      </c>
      <c r="F144" s="133">
        <v>3</v>
      </c>
      <c r="G144" s="134"/>
      <c r="H144" s="135"/>
      <c r="J144" s="49"/>
    </row>
    <row r="145" spans="2:10" s="48" customFormat="1" ht="63">
      <c r="B145" s="96"/>
      <c r="C145" s="136"/>
      <c r="D145" s="132" t="s">
        <v>927</v>
      </c>
      <c r="E145" s="133" t="s">
        <v>741</v>
      </c>
      <c r="F145" s="133">
        <v>1</v>
      </c>
      <c r="G145" s="134"/>
      <c r="H145" s="135"/>
      <c r="J145" s="49"/>
    </row>
    <row r="146" spans="2:10" s="48" customFormat="1" ht="47.25">
      <c r="B146" s="96"/>
      <c r="C146" s="136"/>
      <c r="D146" s="132" t="s">
        <v>928</v>
      </c>
      <c r="E146" s="133" t="s">
        <v>741</v>
      </c>
      <c r="F146" s="133">
        <v>1</v>
      </c>
      <c r="G146" s="134"/>
      <c r="H146" s="135"/>
      <c r="J146" s="49"/>
    </row>
    <row r="147" spans="2:10" s="48" customFormat="1" ht="63">
      <c r="B147" s="96"/>
      <c r="C147" s="136"/>
      <c r="D147" s="132" t="s">
        <v>929</v>
      </c>
      <c r="E147" s="133" t="s">
        <v>741</v>
      </c>
      <c r="F147" s="133">
        <v>1</v>
      </c>
      <c r="G147" s="134"/>
      <c r="H147" s="135"/>
      <c r="J147" s="49"/>
    </row>
    <row r="148" spans="2:10" s="48" customFormat="1">
      <c r="B148" s="96"/>
      <c r="C148" s="136"/>
      <c r="D148" s="132" t="s">
        <v>930</v>
      </c>
      <c r="E148" s="133" t="s">
        <v>741</v>
      </c>
      <c r="F148" s="133">
        <v>1</v>
      </c>
      <c r="G148" s="134"/>
      <c r="H148" s="135"/>
      <c r="J148" s="49"/>
    </row>
    <row r="149" spans="2:10" s="48" customFormat="1">
      <c r="B149" s="96"/>
      <c r="C149" s="136"/>
      <c r="D149" s="132" t="s">
        <v>931</v>
      </c>
      <c r="E149" s="133"/>
      <c r="F149" s="133"/>
      <c r="G149" s="134"/>
      <c r="H149" s="135"/>
      <c r="J149" s="49"/>
    </row>
    <row r="150" spans="2:10" s="48" customFormat="1" ht="110.25">
      <c r="B150" s="96"/>
      <c r="C150" s="136"/>
      <c r="D150" s="132" t="s">
        <v>932</v>
      </c>
      <c r="E150" s="133" t="s">
        <v>741</v>
      </c>
      <c r="F150" s="133">
        <v>1</v>
      </c>
      <c r="G150" s="134"/>
      <c r="H150" s="135"/>
      <c r="J150" s="49"/>
    </row>
    <row r="151" spans="2:10" s="48" customFormat="1" ht="31.5">
      <c r="B151" s="96"/>
      <c r="C151" s="136"/>
      <c r="D151" s="132" t="s">
        <v>933</v>
      </c>
      <c r="E151" s="133" t="s">
        <v>741</v>
      </c>
      <c r="F151" s="133">
        <v>1</v>
      </c>
      <c r="G151" s="134"/>
      <c r="H151" s="135"/>
      <c r="J151" s="49"/>
    </row>
    <row r="152" spans="2:10" s="48" customFormat="1">
      <c r="B152" s="96"/>
      <c r="C152" s="136"/>
      <c r="D152" s="132" t="s">
        <v>934</v>
      </c>
      <c r="E152" s="133"/>
      <c r="F152" s="133"/>
      <c r="G152" s="134"/>
      <c r="H152" s="135"/>
      <c r="J152" s="49"/>
    </row>
    <row r="153" spans="2:10" s="48" customFormat="1" ht="110.25">
      <c r="B153" s="96"/>
      <c r="C153" s="136"/>
      <c r="D153" s="132" t="s">
        <v>935</v>
      </c>
      <c r="E153" s="133" t="s">
        <v>855</v>
      </c>
      <c r="F153" s="133">
        <v>1</v>
      </c>
      <c r="G153" s="134"/>
      <c r="H153" s="135"/>
      <c r="J153" s="49"/>
    </row>
    <row r="154" spans="2:10" s="48" customFormat="1" ht="173.25">
      <c r="B154" s="96">
        <f>+COUNT($B$136:B153)+1</f>
        <v>7</v>
      </c>
      <c r="C154" s="97"/>
      <c r="D154" s="98" t="s">
        <v>936</v>
      </c>
      <c r="E154" s="55" t="s">
        <v>855</v>
      </c>
      <c r="F154" s="55">
        <v>1</v>
      </c>
      <c r="G154" s="9"/>
      <c r="H154" s="95">
        <f t="shared" si="11"/>
        <v>0</v>
      </c>
      <c r="J154" s="49"/>
    </row>
    <row r="155" spans="2:10" s="48" customFormat="1" ht="31.5">
      <c r="B155" s="96"/>
      <c r="C155" s="131" t="s">
        <v>917</v>
      </c>
      <c r="D155" s="132" t="s">
        <v>925</v>
      </c>
      <c r="E155" s="133"/>
      <c r="F155" s="133"/>
      <c r="G155" s="134"/>
      <c r="H155" s="135"/>
      <c r="J155" s="49"/>
    </row>
    <row r="156" spans="2:10" s="48" customFormat="1" ht="78.75">
      <c r="B156" s="96"/>
      <c r="C156" s="136"/>
      <c r="D156" s="132" t="s">
        <v>926</v>
      </c>
      <c r="E156" s="133" t="s">
        <v>741</v>
      </c>
      <c r="F156" s="133">
        <v>3</v>
      </c>
      <c r="G156" s="134"/>
      <c r="H156" s="135"/>
      <c r="J156" s="49"/>
    </row>
    <row r="157" spans="2:10" s="48" customFormat="1" ht="63">
      <c r="B157" s="96"/>
      <c r="C157" s="136"/>
      <c r="D157" s="132" t="s">
        <v>937</v>
      </c>
      <c r="E157" s="133" t="s">
        <v>741</v>
      </c>
      <c r="F157" s="133">
        <v>1</v>
      </c>
      <c r="G157" s="134"/>
      <c r="H157" s="135"/>
      <c r="J157" s="49"/>
    </row>
    <row r="158" spans="2:10" s="48" customFormat="1">
      <c r="B158" s="96"/>
      <c r="C158" s="136"/>
      <c r="D158" s="132" t="s">
        <v>930</v>
      </c>
      <c r="E158" s="133" t="s">
        <v>741</v>
      </c>
      <c r="F158" s="133">
        <v>1</v>
      </c>
      <c r="G158" s="134"/>
      <c r="H158" s="135"/>
      <c r="J158" s="49"/>
    </row>
    <row r="159" spans="2:10" s="48" customFormat="1">
      <c r="B159" s="96"/>
      <c r="C159" s="136"/>
      <c r="D159" s="132" t="s">
        <v>931</v>
      </c>
      <c r="E159" s="133"/>
      <c r="F159" s="133"/>
      <c r="G159" s="134"/>
      <c r="H159" s="135"/>
      <c r="J159" s="49"/>
    </row>
    <row r="160" spans="2:10" s="48" customFormat="1" ht="110.25">
      <c r="B160" s="96"/>
      <c r="C160" s="136"/>
      <c r="D160" s="132" t="s">
        <v>932</v>
      </c>
      <c r="E160" s="133" t="s">
        <v>741</v>
      </c>
      <c r="F160" s="133">
        <v>1</v>
      </c>
      <c r="G160" s="134"/>
      <c r="H160" s="135"/>
      <c r="J160" s="49"/>
    </row>
    <row r="161" spans="2:10" s="48" customFormat="1" ht="31.5">
      <c r="B161" s="96"/>
      <c r="C161" s="136"/>
      <c r="D161" s="132" t="s">
        <v>933</v>
      </c>
      <c r="E161" s="133" t="s">
        <v>741</v>
      </c>
      <c r="F161" s="133">
        <v>1</v>
      </c>
      <c r="G161" s="134"/>
      <c r="H161" s="135"/>
      <c r="J161" s="49"/>
    </row>
    <row r="162" spans="2:10" s="48" customFormat="1">
      <c r="B162" s="96"/>
      <c r="C162" s="136"/>
      <c r="D162" s="132" t="s">
        <v>934</v>
      </c>
      <c r="E162" s="133"/>
      <c r="F162" s="133"/>
      <c r="G162" s="134"/>
      <c r="H162" s="135"/>
      <c r="J162" s="49"/>
    </row>
    <row r="163" spans="2:10" s="48" customFormat="1" ht="110.25">
      <c r="B163" s="96"/>
      <c r="C163" s="136"/>
      <c r="D163" s="132" t="s">
        <v>935</v>
      </c>
      <c r="E163" s="133" t="s">
        <v>855</v>
      </c>
      <c r="F163" s="133">
        <v>1</v>
      </c>
      <c r="G163" s="134"/>
      <c r="H163" s="135"/>
      <c r="J163" s="49"/>
    </row>
    <row r="164" spans="2:10" s="48" customFormat="1" ht="31.5">
      <c r="B164" s="96">
        <f>+COUNT($B$136:B163)+1</f>
        <v>8</v>
      </c>
      <c r="C164" s="97"/>
      <c r="D164" s="98" t="s">
        <v>938</v>
      </c>
      <c r="E164" s="55" t="s">
        <v>729</v>
      </c>
      <c r="F164" s="55">
        <v>3350</v>
      </c>
      <c r="G164" s="9"/>
      <c r="H164" s="95">
        <f t="shared" si="11"/>
        <v>0</v>
      </c>
      <c r="J164" s="49"/>
    </row>
    <row r="165" spans="2:10" s="48" customFormat="1" ht="78.75">
      <c r="B165" s="96">
        <f>+COUNT($B$136:B164)+1</f>
        <v>9</v>
      </c>
      <c r="C165" s="97"/>
      <c r="D165" s="98" t="s">
        <v>939</v>
      </c>
      <c r="E165" s="55" t="s">
        <v>855</v>
      </c>
      <c r="F165" s="55">
        <v>178</v>
      </c>
      <c r="G165" s="9"/>
      <c r="H165" s="95">
        <f t="shared" si="11"/>
        <v>0</v>
      </c>
      <c r="J165" s="49"/>
    </row>
    <row r="166" spans="2:10" s="48" customFormat="1" ht="31.5">
      <c r="B166" s="96">
        <f>+COUNT($B$136:B165)+1</f>
        <v>10</v>
      </c>
      <c r="C166" s="97"/>
      <c r="D166" s="98" t="s">
        <v>923</v>
      </c>
      <c r="E166" s="55" t="s">
        <v>741</v>
      </c>
      <c r="F166" s="55">
        <v>181</v>
      </c>
      <c r="G166" s="9"/>
      <c r="H166" s="95">
        <f t="shared" si="11"/>
        <v>0</v>
      </c>
      <c r="J166" s="49"/>
    </row>
    <row r="167" spans="2:10" s="48" customFormat="1" ht="31.5">
      <c r="B167" s="96">
        <f>+COUNT($B$136:B166)+1</f>
        <v>11</v>
      </c>
      <c r="C167" s="97"/>
      <c r="D167" s="98" t="s">
        <v>940</v>
      </c>
      <c r="E167" s="55" t="s">
        <v>729</v>
      </c>
      <c r="F167" s="55">
        <v>30</v>
      </c>
      <c r="G167" s="9"/>
      <c r="H167" s="95">
        <f t="shared" si="11"/>
        <v>0</v>
      </c>
      <c r="J167" s="49"/>
    </row>
    <row r="168" spans="2:10" s="48" customFormat="1" ht="31.5">
      <c r="B168" s="96">
        <f>+COUNT($B$136:B167)+1</f>
        <v>12</v>
      </c>
      <c r="C168" s="97"/>
      <c r="D168" s="98" t="s">
        <v>1431</v>
      </c>
      <c r="E168" s="55" t="s">
        <v>729</v>
      </c>
      <c r="F168" s="55">
        <v>8</v>
      </c>
      <c r="G168" s="9"/>
      <c r="H168" s="95">
        <f t="shared" si="11"/>
        <v>0</v>
      </c>
      <c r="J168" s="49"/>
    </row>
    <row r="169" spans="2:10" s="48" customFormat="1" ht="220.5">
      <c r="B169" s="96">
        <f>+COUNT($B$136:B168)+1</f>
        <v>13</v>
      </c>
      <c r="C169" s="97"/>
      <c r="D169" s="98" t="s">
        <v>941</v>
      </c>
      <c r="E169" s="55" t="s">
        <v>741</v>
      </c>
      <c r="F169" s="55">
        <v>9</v>
      </c>
      <c r="G169" s="9"/>
      <c r="H169" s="95">
        <f t="shared" si="11"/>
        <v>0</v>
      </c>
      <c r="J169" s="49"/>
    </row>
    <row r="170" spans="2:10" s="48" customFormat="1" ht="220.5">
      <c r="B170" s="96">
        <f>+COUNT($B$136:B169)+1</f>
        <v>14</v>
      </c>
      <c r="C170" s="97"/>
      <c r="D170" s="98" t="s">
        <v>942</v>
      </c>
      <c r="E170" s="55" t="s">
        <v>741</v>
      </c>
      <c r="F170" s="55">
        <v>12</v>
      </c>
      <c r="G170" s="9"/>
      <c r="H170" s="95">
        <f t="shared" si="11"/>
        <v>0</v>
      </c>
      <c r="J170" s="49"/>
    </row>
    <row r="171" spans="2:10" s="48" customFormat="1" ht="220.5">
      <c r="B171" s="96">
        <f>+COUNT($B$136:B170)+1</f>
        <v>15</v>
      </c>
      <c r="C171" s="97"/>
      <c r="D171" s="98" t="s">
        <v>943</v>
      </c>
      <c r="E171" s="55" t="s">
        <v>741</v>
      </c>
      <c r="F171" s="55">
        <v>66</v>
      </c>
      <c r="G171" s="9"/>
      <c r="H171" s="95">
        <f t="shared" si="11"/>
        <v>0</v>
      </c>
      <c r="J171" s="49"/>
    </row>
    <row r="172" spans="2:10" s="48" customFormat="1" ht="141.75">
      <c r="B172" s="292">
        <f>+COUNT($B$136:B171)+1</f>
        <v>16</v>
      </c>
      <c r="C172" s="293"/>
      <c r="D172" s="294" t="s">
        <v>944</v>
      </c>
      <c r="E172" s="295" t="s">
        <v>741</v>
      </c>
      <c r="F172" s="295">
        <v>63</v>
      </c>
      <c r="G172" s="296"/>
      <c r="H172" s="297">
        <f>+$F172*G172</f>
        <v>0</v>
      </c>
      <c r="J172" s="49"/>
    </row>
    <row r="173" spans="2:10" s="48" customFormat="1">
      <c r="B173" s="298"/>
      <c r="C173" s="293"/>
      <c r="D173" s="294" t="s">
        <v>945</v>
      </c>
      <c r="E173" s="295"/>
      <c r="F173" s="295"/>
      <c r="G173" s="296"/>
      <c r="H173" s="297"/>
      <c r="J173" s="49"/>
    </row>
    <row r="174" spans="2:10" s="48" customFormat="1" ht="63">
      <c r="B174" s="298"/>
      <c r="C174" s="293"/>
      <c r="D174" s="294" t="s">
        <v>946</v>
      </c>
      <c r="E174" s="295"/>
      <c r="F174" s="295"/>
      <c r="G174" s="296"/>
      <c r="H174" s="297"/>
      <c r="J174" s="49"/>
    </row>
    <row r="175" spans="2:10" s="48" customFormat="1" ht="110.25">
      <c r="B175" s="298"/>
      <c r="C175" s="293"/>
      <c r="D175" s="294" t="s">
        <v>947</v>
      </c>
      <c r="E175" s="295"/>
      <c r="F175" s="295"/>
      <c r="G175" s="296"/>
      <c r="H175" s="297"/>
      <c r="J175" s="49"/>
    </row>
    <row r="176" spans="2:10" s="48" customFormat="1" ht="78.75">
      <c r="B176" s="298"/>
      <c r="C176" s="293"/>
      <c r="D176" s="294" t="s">
        <v>948</v>
      </c>
      <c r="E176" s="295"/>
      <c r="F176" s="295"/>
      <c r="G176" s="296"/>
      <c r="H176" s="297"/>
      <c r="J176" s="49"/>
    </row>
    <row r="177" spans="2:10" s="48" customFormat="1" ht="94.5">
      <c r="B177" s="298"/>
      <c r="C177" s="293"/>
      <c r="D177" s="294" t="s">
        <v>949</v>
      </c>
      <c r="E177" s="295"/>
      <c r="F177" s="295"/>
      <c r="G177" s="296"/>
      <c r="H177" s="297"/>
      <c r="J177" s="49"/>
    </row>
    <row r="178" spans="2:10" s="48" customFormat="1" ht="78.75">
      <c r="B178" s="298"/>
      <c r="C178" s="293"/>
      <c r="D178" s="294" t="s">
        <v>950</v>
      </c>
      <c r="E178" s="295"/>
      <c r="F178" s="295"/>
      <c r="G178" s="296"/>
      <c r="H178" s="297"/>
      <c r="J178" s="49"/>
    </row>
    <row r="179" spans="2:10" s="48" customFormat="1" ht="141.75">
      <c r="B179" s="292">
        <f>+COUNT($B$136:B178)+1</f>
        <v>17</v>
      </c>
      <c r="C179" s="293"/>
      <c r="D179" s="294" t="s">
        <v>951</v>
      </c>
      <c r="E179" s="295" t="s">
        <v>741</v>
      </c>
      <c r="F179" s="295">
        <v>21</v>
      </c>
      <c r="G179" s="296"/>
      <c r="H179" s="297">
        <f>+$F179*G179</f>
        <v>0</v>
      </c>
      <c r="J179" s="49"/>
    </row>
    <row r="180" spans="2:10" s="48" customFormat="1">
      <c r="B180" s="298"/>
      <c r="C180" s="293"/>
      <c r="D180" s="294" t="s">
        <v>945</v>
      </c>
      <c r="E180" s="295"/>
      <c r="F180" s="295"/>
      <c r="G180" s="296"/>
      <c r="H180" s="297"/>
      <c r="J180" s="49"/>
    </row>
    <row r="181" spans="2:10" s="48" customFormat="1" ht="63">
      <c r="B181" s="298"/>
      <c r="C181" s="293"/>
      <c r="D181" s="294" t="s">
        <v>946</v>
      </c>
      <c r="E181" s="295"/>
      <c r="F181" s="295"/>
      <c r="G181" s="296"/>
      <c r="H181" s="297"/>
      <c r="J181" s="49"/>
    </row>
    <row r="182" spans="2:10" s="48" customFormat="1" ht="110.25">
      <c r="B182" s="298"/>
      <c r="C182" s="293"/>
      <c r="D182" s="294" t="s">
        <v>947</v>
      </c>
      <c r="E182" s="295"/>
      <c r="F182" s="295"/>
      <c r="G182" s="296"/>
      <c r="H182" s="297"/>
      <c r="J182" s="49"/>
    </row>
    <row r="183" spans="2:10" s="48" customFormat="1" ht="78.75">
      <c r="B183" s="298"/>
      <c r="C183" s="293"/>
      <c r="D183" s="294" t="s">
        <v>948</v>
      </c>
      <c r="E183" s="295"/>
      <c r="F183" s="295"/>
      <c r="G183" s="296"/>
      <c r="H183" s="297"/>
      <c r="J183" s="49"/>
    </row>
    <row r="184" spans="2:10" s="48" customFormat="1" ht="94.5">
      <c r="B184" s="298"/>
      <c r="C184" s="293"/>
      <c r="D184" s="294" t="s">
        <v>949</v>
      </c>
      <c r="E184" s="295"/>
      <c r="F184" s="295"/>
      <c r="G184" s="296"/>
      <c r="H184" s="297"/>
      <c r="J184" s="49"/>
    </row>
    <row r="185" spans="2:10" s="48" customFormat="1" ht="78.75">
      <c r="B185" s="298"/>
      <c r="C185" s="293"/>
      <c r="D185" s="294" t="s">
        <v>952</v>
      </c>
      <c r="E185" s="295"/>
      <c r="F185" s="295"/>
      <c r="G185" s="296"/>
      <c r="H185" s="297"/>
      <c r="J185" s="49"/>
    </row>
    <row r="186" spans="2:10" s="48" customFormat="1" ht="157.5">
      <c r="B186" s="292">
        <f>+COUNT($B$136:B185)+1</f>
        <v>18</v>
      </c>
      <c r="C186" s="293"/>
      <c r="D186" s="294" t="s">
        <v>953</v>
      </c>
      <c r="E186" s="295" t="s">
        <v>741</v>
      </c>
      <c r="F186" s="295">
        <v>3</v>
      </c>
      <c r="G186" s="296"/>
      <c r="H186" s="297">
        <f>+$F186*G186</f>
        <v>0</v>
      </c>
      <c r="J186" s="49"/>
    </row>
    <row r="187" spans="2:10" s="48" customFormat="1">
      <c r="B187" s="298"/>
      <c r="C187" s="293"/>
      <c r="D187" s="294" t="s">
        <v>954</v>
      </c>
      <c r="E187" s="295"/>
      <c r="F187" s="295"/>
      <c r="G187" s="296"/>
      <c r="H187" s="297"/>
      <c r="J187" s="49"/>
    </row>
    <row r="188" spans="2:10" s="48" customFormat="1" ht="63">
      <c r="B188" s="298"/>
      <c r="C188" s="293"/>
      <c r="D188" s="294" t="s">
        <v>946</v>
      </c>
      <c r="E188" s="295"/>
      <c r="F188" s="295"/>
      <c r="G188" s="296"/>
      <c r="H188" s="297"/>
      <c r="J188" s="49"/>
    </row>
    <row r="189" spans="2:10" s="48" customFormat="1" ht="110.25">
      <c r="B189" s="298"/>
      <c r="C189" s="293"/>
      <c r="D189" s="294" t="s">
        <v>947</v>
      </c>
      <c r="E189" s="295"/>
      <c r="F189" s="295"/>
      <c r="G189" s="296"/>
      <c r="H189" s="297"/>
      <c r="J189" s="49"/>
    </row>
    <row r="190" spans="2:10" s="48" customFormat="1" ht="47.25">
      <c r="B190" s="298"/>
      <c r="C190" s="293"/>
      <c r="D190" s="294" t="s">
        <v>955</v>
      </c>
      <c r="E190" s="295"/>
      <c r="F190" s="295"/>
      <c r="G190" s="296"/>
      <c r="H190" s="297"/>
      <c r="J190" s="49"/>
    </row>
    <row r="191" spans="2:10" s="48" customFormat="1" ht="94.5">
      <c r="B191" s="298"/>
      <c r="C191" s="293"/>
      <c r="D191" s="294" t="s">
        <v>949</v>
      </c>
      <c r="E191" s="295"/>
      <c r="F191" s="295"/>
      <c r="G191" s="296"/>
      <c r="H191" s="297"/>
      <c r="J191" s="49"/>
    </row>
    <row r="192" spans="2:10" s="48" customFormat="1" ht="78.75">
      <c r="B192" s="298"/>
      <c r="C192" s="293"/>
      <c r="D192" s="294" t="s">
        <v>956</v>
      </c>
      <c r="E192" s="295"/>
      <c r="F192" s="295"/>
      <c r="G192" s="296"/>
      <c r="H192" s="297"/>
      <c r="J192" s="49"/>
    </row>
    <row r="193" spans="2:10" s="48" customFormat="1" ht="330.75">
      <c r="B193" s="96">
        <f>+COUNT($B$136:B192)+1</f>
        <v>19</v>
      </c>
      <c r="C193" s="97"/>
      <c r="D193" s="98" t="s">
        <v>957</v>
      </c>
      <c r="E193" s="55" t="s">
        <v>741</v>
      </c>
      <c r="F193" s="55">
        <v>2</v>
      </c>
      <c r="G193" s="9"/>
      <c r="H193" s="95">
        <f t="shared" si="10"/>
        <v>0</v>
      </c>
      <c r="J193" s="49"/>
    </row>
    <row r="194" spans="2:10" s="48" customFormat="1" ht="189">
      <c r="B194" s="96">
        <f>+COUNT($B$136:B193)+1</f>
        <v>20</v>
      </c>
      <c r="C194" s="97"/>
      <c r="D194" s="98" t="s">
        <v>958</v>
      </c>
      <c r="E194" s="55" t="s">
        <v>855</v>
      </c>
      <c r="F194" s="55">
        <v>2</v>
      </c>
      <c r="G194" s="9"/>
      <c r="H194" s="95">
        <f t="shared" si="10"/>
        <v>0</v>
      </c>
      <c r="J194" s="49"/>
    </row>
    <row r="195" spans="2:10" s="48" customFormat="1" ht="63">
      <c r="B195" s="96"/>
      <c r="C195" s="131" t="s">
        <v>917</v>
      </c>
      <c r="D195" s="132" t="s">
        <v>959</v>
      </c>
      <c r="E195" s="133" t="s">
        <v>741</v>
      </c>
      <c r="F195" s="133">
        <v>1</v>
      </c>
      <c r="G195" s="134"/>
      <c r="H195" s="135"/>
      <c r="J195" s="49"/>
    </row>
    <row r="196" spans="2:10" s="48" customFormat="1" ht="31.5">
      <c r="B196" s="96"/>
      <c r="C196" s="136"/>
      <c r="D196" s="132" t="s">
        <v>960</v>
      </c>
      <c r="E196" s="133" t="s">
        <v>741</v>
      </c>
      <c r="F196" s="133">
        <v>3</v>
      </c>
      <c r="G196" s="134"/>
      <c r="H196" s="135"/>
      <c r="J196" s="49"/>
    </row>
    <row r="197" spans="2:10" s="48" customFormat="1" ht="47.25">
      <c r="B197" s="96"/>
      <c r="C197" s="136"/>
      <c r="D197" s="132" t="s">
        <v>961</v>
      </c>
      <c r="E197" s="133" t="s">
        <v>741</v>
      </c>
      <c r="F197" s="133">
        <v>3</v>
      </c>
      <c r="G197" s="134"/>
      <c r="H197" s="135"/>
      <c r="J197" s="49"/>
    </row>
    <row r="198" spans="2:10" s="48" customFormat="1" ht="47.25">
      <c r="B198" s="96"/>
      <c r="C198" s="136"/>
      <c r="D198" s="132" t="s">
        <v>962</v>
      </c>
      <c r="E198" s="133" t="s">
        <v>741</v>
      </c>
      <c r="F198" s="133">
        <v>4</v>
      </c>
      <c r="G198" s="134"/>
      <c r="H198" s="135"/>
      <c r="J198" s="49"/>
    </row>
    <row r="199" spans="2:10" s="48" customFormat="1" ht="47.25">
      <c r="B199" s="96"/>
      <c r="C199" s="136"/>
      <c r="D199" s="132" t="s">
        <v>963</v>
      </c>
      <c r="E199" s="133" t="s">
        <v>741</v>
      </c>
      <c r="F199" s="133">
        <v>1</v>
      </c>
      <c r="G199" s="134"/>
      <c r="H199" s="135"/>
      <c r="J199" s="49"/>
    </row>
    <row r="200" spans="2:10" s="48" customFormat="1" ht="47.25">
      <c r="B200" s="96"/>
      <c r="C200" s="136"/>
      <c r="D200" s="132" t="s">
        <v>964</v>
      </c>
      <c r="E200" s="133" t="s">
        <v>741</v>
      </c>
      <c r="F200" s="133">
        <v>1</v>
      </c>
      <c r="G200" s="134"/>
      <c r="H200" s="135"/>
      <c r="J200" s="49"/>
    </row>
    <row r="201" spans="2:10" s="48" customFormat="1" ht="31.5">
      <c r="B201" s="96"/>
      <c r="C201" s="136"/>
      <c r="D201" s="132" t="s">
        <v>965</v>
      </c>
      <c r="E201" s="133" t="s">
        <v>741</v>
      </c>
      <c r="F201" s="133">
        <v>1</v>
      </c>
      <c r="G201" s="134"/>
      <c r="H201" s="135"/>
      <c r="J201" s="49"/>
    </row>
    <row r="202" spans="2:10" s="48" customFormat="1" ht="31.5">
      <c r="B202" s="96"/>
      <c r="C202" s="136"/>
      <c r="D202" s="132" t="s">
        <v>966</v>
      </c>
      <c r="E202" s="133" t="s">
        <v>741</v>
      </c>
      <c r="F202" s="133">
        <v>1</v>
      </c>
      <c r="G202" s="134"/>
      <c r="H202" s="135"/>
      <c r="J202" s="49"/>
    </row>
    <row r="203" spans="2:10" s="48" customFormat="1">
      <c r="B203" s="96"/>
      <c r="C203" s="136"/>
      <c r="D203" s="132" t="s">
        <v>967</v>
      </c>
      <c r="E203" s="133" t="s">
        <v>741</v>
      </c>
      <c r="F203" s="133">
        <v>1</v>
      </c>
      <c r="G203" s="134"/>
      <c r="H203" s="135"/>
      <c r="J203" s="49"/>
    </row>
    <row r="204" spans="2:10" s="48" customFormat="1" ht="31.5">
      <c r="B204" s="96"/>
      <c r="C204" s="136"/>
      <c r="D204" s="132" t="s">
        <v>968</v>
      </c>
      <c r="E204" s="133" t="s">
        <v>741</v>
      </c>
      <c r="F204" s="133">
        <v>16</v>
      </c>
      <c r="G204" s="134"/>
      <c r="H204" s="135"/>
      <c r="J204" s="49"/>
    </row>
    <row r="205" spans="2:10" s="48" customFormat="1" ht="31.5">
      <c r="B205" s="96"/>
      <c r="C205" s="136"/>
      <c r="D205" s="132" t="s">
        <v>969</v>
      </c>
      <c r="E205" s="133" t="s">
        <v>741</v>
      </c>
      <c r="F205" s="133">
        <v>4</v>
      </c>
      <c r="G205" s="134"/>
      <c r="H205" s="135"/>
      <c r="J205" s="49"/>
    </row>
    <row r="206" spans="2:10" s="48" customFormat="1" ht="31.5">
      <c r="B206" s="96"/>
      <c r="C206" s="136"/>
      <c r="D206" s="132" t="s">
        <v>970</v>
      </c>
      <c r="E206" s="133" t="s">
        <v>741</v>
      </c>
      <c r="F206" s="133">
        <v>4</v>
      </c>
      <c r="G206" s="134"/>
      <c r="H206" s="135"/>
      <c r="J206" s="49"/>
    </row>
    <row r="207" spans="2:10" s="48" customFormat="1">
      <c r="B207" s="96"/>
      <c r="C207" s="136"/>
      <c r="D207" s="132" t="s">
        <v>971</v>
      </c>
      <c r="E207" s="133" t="s">
        <v>855</v>
      </c>
      <c r="F207" s="133">
        <v>1</v>
      </c>
      <c r="G207" s="134"/>
      <c r="H207" s="135"/>
      <c r="J207" s="49"/>
    </row>
    <row r="208" spans="2:10" s="48" customFormat="1" ht="94.5">
      <c r="B208" s="96"/>
      <c r="C208" s="136"/>
      <c r="D208" s="132" t="s">
        <v>972</v>
      </c>
      <c r="E208" s="133" t="s">
        <v>855</v>
      </c>
      <c r="F208" s="133">
        <v>1</v>
      </c>
      <c r="G208" s="134"/>
      <c r="H208" s="135"/>
      <c r="J208" s="49"/>
    </row>
    <row r="209" spans="2:10" s="48" customFormat="1" ht="141.75">
      <c r="B209" s="96">
        <f>+COUNT($B$136:B208)+1</f>
        <v>21</v>
      </c>
      <c r="C209" s="97"/>
      <c r="D209" s="98" t="s">
        <v>973</v>
      </c>
      <c r="E209" s="55" t="s">
        <v>741</v>
      </c>
      <c r="F209" s="55">
        <v>1</v>
      </c>
      <c r="G209" s="9"/>
      <c r="H209" s="95">
        <f t="shared" ref="H209" si="12">+$F209*G209</f>
        <v>0</v>
      </c>
      <c r="J209" s="49"/>
    </row>
    <row r="210" spans="2:10" s="48" customFormat="1" ht="15.75" customHeight="1">
      <c r="B210" s="99"/>
      <c r="C210" s="100"/>
      <c r="D210" s="101"/>
      <c r="E210" s="102"/>
      <c r="F210" s="103"/>
      <c r="G210" s="40"/>
      <c r="H210" s="104"/>
    </row>
    <row r="211" spans="2:10" s="48" customFormat="1" ht="16.5" thickBot="1">
      <c r="B211" s="105"/>
      <c r="C211" s="106"/>
      <c r="D211" s="106"/>
      <c r="E211" s="107"/>
      <c r="F211" s="107"/>
      <c r="G211" s="8" t="str">
        <f>C135&amp;" SKUPAJ:"</f>
        <v>ELEKTROMONTAŽNA DELA SKUPAJ:</v>
      </c>
      <c r="H211" s="108">
        <f>SUM(H$137:H$209)</f>
        <v>0</v>
      </c>
    </row>
    <row r="213" spans="2:10" s="48" customFormat="1">
      <c r="B213" s="90" t="s">
        <v>54</v>
      </c>
      <c r="C213" s="288" t="s">
        <v>8</v>
      </c>
      <c r="D213" s="288"/>
      <c r="E213" s="91"/>
      <c r="F213" s="92"/>
      <c r="G213" s="6"/>
      <c r="H213" s="93"/>
      <c r="J213" s="49"/>
    </row>
    <row r="214" spans="2:10" s="48" customFormat="1">
      <c r="B214" s="94"/>
      <c r="C214" s="287"/>
      <c r="D214" s="287"/>
      <c r="E214" s="287"/>
      <c r="F214" s="287"/>
      <c r="G214" s="7"/>
      <c r="H214" s="95"/>
    </row>
    <row r="215" spans="2:10" s="48" customFormat="1" ht="31.5">
      <c r="B215" s="96">
        <f>+COUNT($B$214:B214)+1</f>
        <v>1</v>
      </c>
      <c r="C215" s="97"/>
      <c r="D215" s="98" t="s">
        <v>974</v>
      </c>
      <c r="E215" s="55" t="s">
        <v>741</v>
      </c>
      <c r="F215" s="55">
        <v>1</v>
      </c>
      <c r="G215" s="9"/>
      <c r="H215" s="95">
        <f t="shared" ref="H215:H217" si="13">+$F215*G215</f>
        <v>0</v>
      </c>
      <c r="J215" s="49"/>
    </row>
    <row r="216" spans="2:10" s="48" customFormat="1" ht="47.25">
      <c r="B216" s="96">
        <f>+COUNT($B$214:B215)+1</f>
        <v>2</v>
      </c>
      <c r="C216" s="97"/>
      <c r="D216" s="98" t="s">
        <v>1432</v>
      </c>
      <c r="E216" s="55" t="s">
        <v>1369</v>
      </c>
      <c r="F216" s="55">
        <v>12</v>
      </c>
      <c r="G216" s="9"/>
      <c r="H216" s="95">
        <f t="shared" si="13"/>
        <v>0</v>
      </c>
      <c r="J216" s="49"/>
    </row>
    <row r="217" spans="2:10" s="48" customFormat="1" ht="141.75">
      <c r="B217" s="96">
        <f>+COUNT($B$214:B216)+1</f>
        <v>3</v>
      </c>
      <c r="C217" s="97"/>
      <c r="D217" s="98" t="s">
        <v>975</v>
      </c>
      <c r="E217" s="55" t="s">
        <v>855</v>
      </c>
      <c r="F217" s="55">
        <v>2</v>
      </c>
      <c r="G217" s="9"/>
      <c r="H217" s="95">
        <f t="shared" si="13"/>
        <v>0</v>
      </c>
      <c r="J217" s="49"/>
    </row>
    <row r="218" spans="2:10" s="48" customFormat="1" ht="15.75" customHeight="1">
      <c r="B218" s="99"/>
      <c r="C218" s="100"/>
      <c r="D218" s="101"/>
      <c r="E218" s="102"/>
      <c r="F218" s="103"/>
      <c r="G218" s="40"/>
      <c r="H218" s="104"/>
    </row>
    <row r="219" spans="2:10" s="48" customFormat="1" ht="16.5" thickBot="1">
      <c r="B219" s="105"/>
      <c r="C219" s="106"/>
      <c r="D219" s="106"/>
      <c r="E219" s="107"/>
      <c r="F219" s="107"/>
      <c r="G219" s="8" t="str">
        <f>C213&amp;" SKUPAJ:"</f>
        <v>TUJE STORITVE SKUPAJ:</v>
      </c>
      <c r="H219" s="108">
        <f>SUM(H$215:H$217)</f>
        <v>0</v>
      </c>
    </row>
  </sheetData>
  <mergeCells count="13">
    <mergeCell ref="C42:F42"/>
    <mergeCell ref="C55:D55"/>
    <mergeCell ref="C35:F35"/>
    <mergeCell ref="C41:D41"/>
    <mergeCell ref="B22:F22"/>
    <mergeCell ref="C24:D24"/>
    <mergeCell ref="C25:F25"/>
    <mergeCell ref="C34:D34"/>
    <mergeCell ref="C213:D213"/>
    <mergeCell ref="C214:F214"/>
    <mergeCell ref="C56:F56"/>
    <mergeCell ref="C135:D135"/>
    <mergeCell ref="C136:F136"/>
  </mergeCells>
  <pageMargins left="0.70866141732283472" right="0.70866141732283472" top="0.74803149606299213" bottom="0.74803149606299213" header="0.31496062992125984" footer="0.31496062992125984"/>
  <pageSetup paperSize="9" scale="63" orientation="portrait" r:id="rId1"/>
  <headerFooter>
    <oddHeader>&amp;C&amp;"-,Ležeče"Gradnja obvoznice Tolmim&amp;R&amp;"-,Ležeče"RAZPIS 2021</oddHeader>
    <oddFooter>Stran &amp;P od &amp;N</oddFooter>
  </headerFooter>
  <rowBreaks count="4" manualBreakCount="4">
    <brk id="39" min="1" max="7" man="1"/>
    <brk id="54" min="1" max="7" man="1"/>
    <brk id="169" min="1" max="7" man="1"/>
    <brk id="179" min="1" max="7" man="1"/>
  </rowBreaks>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B1:K124"/>
  <sheetViews>
    <sheetView view="pageBreakPreview" zoomScale="85" zoomScaleNormal="100" zoomScaleSheetLayoutView="85" workbookViewId="0">
      <selection activeCell="D5" sqref="D5"/>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1444</v>
      </c>
      <c r="C1" s="45" t="str">
        <f ca="1">MID(CELL("filename",A1),FIND("]",CELL("filename",A1))+1,255)</f>
        <v>NN</v>
      </c>
    </row>
    <row r="3" spans="2:10">
      <c r="B3" s="50" t="s">
        <v>13</v>
      </c>
    </row>
    <row r="4" spans="2:10">
      <c r="B4" s="52" t="str">
        <f ca="1">"REKAPITULACIJA "&amp;C1</f>
        <v>REKAPITULACIJA NN</v>
      </c>
      <c r="C4" s="53"/>
      <c r="D4" s="53"/>
      <c r="E4" s="54"/>
      <c r="F4" s="54"/>
      <c r="G4" s="2"/>
      <c r="H4" s="55"/>
      <c r="I4" s="56"/>
    </row>
    <row r="5" spans="2:10">
      <c r="B5" s="57"/>
      <c r="C5" s="58"/>
      <c r="D5" s="59"/>
      <c r="H5" s="60"/>
      <c r="I5" s="61"/>
      <c r="J5" s="62"/>
    </row>
    <row r="6" spans="2:10">
      <c r="B6" s="63" t="s">
        <v>44</v>
      </c>
      <c r="D6" s="64" t="str">
        <f>VLOOKUP(B6,$B$18:$H$9873,2,FALSE)</f>
        <v>PREDDELA</v>
      </c>
      <c r="E6" s="65"/>
      <c r="F6" s="47"/>
      <c r="H6" s="66">
        <f>VLOOKUP($D6&amp;" SKUPAJ:",$G$18:H$9937,2,FALSE)</f>
        <v>0</v>
      </c>
      <c r="I6" s="67"/>
      <c r="J6" s="68"/>
    </row>
    <row r="7" spans="2:10">
      <c r="B7" s="63"/>
      <c r="D7" s="64"/>
      <c r="E7" s="65"/>
      <c r="F7" s="47"/>
      <c r="H7" s="66"/>
      <c r="I7" s="69"/>
      <c r="J7" s="70"/>
    </row>
    <row r="8" spans="2:10">
      <c r="B8" s="63" t="s">
        <v>45</v>
      </c>
      <c r="D8" s="64" t="str">
        <f>VLOOKUP(B8,$B$18:$H$9873,2,FALSE)</f>
        <v>ZEMELJSKA DELA</v>
      </c>
      <c r="E8" s="65"/>
      <c r="F8" s="47"/>
      <c r="H8" s="66">
        <f>VLOOKUP($D8&amp;" SKUPAJ:",$G$18:H$9937,2,FALSE)</f>
        <v>0</v>
      </c>
      <c r="I8" s="71"/>
      <c r="J8" s="72"/>
    </row>
    <row r="9" spans="2:10">
      <c r="B9" s="63"/>
      <c r="D9" s="64"/>
      <c r="E9" s="65"/>
      <c r="F9" s="47"/>
      <c r="H9" s="66"/>
      <c r="I9" s="56"/>
    </row>
    <row r="10" spans="2:10">
      <c r="B10" s="63" t="s">
        <v>42</v>
      </c>
      <c r="D10" s="64" t="str">
        <f>VLOOKUP(B10,$B$18:$H$9873,2,FALSE)</f>
        <v>GRADBENA DELA</v>
      </c>
      <c r="E10" s="65"/>
      <c r="F10" s="47"/>
      <c r="H10" s="66">
        <f>VLOOKUP($D10&amp;" SKUPAJ:",$G$18:H$9937,2,FALSE)</f>
        <v>0</v>
      </c>
    </row>
    <row r="11" spans="2:10">
      <c r="B11" s="63"/>
      <c r="D11" s="64"/>
      <c r="E11" s="65"/>
      <c r="F11" s="47"/>
      <c r="H11" s="66"/>
    </row>
    <row r="12" spans="2:10">
      <c r="B12" s="63" t="s">
        <v>46</v>
      </c>
      <c r="D12" s="64" t="str">
        <f>VLOOKUP(B12,$B$18:$H$9873,2,FALSE)</f>
        <v>ELEKTROMONTAŽNA DELA</v>
      </c>
      <c r="E12" s="65"/>
      <c r="F12" s="47"/>
      <c r="H12" s="66">
        <f>VLOOKUP($D12&amp;" SKUPAJ:",$G$18:H$9937,2,FALSE)</f>
        <v>0</v>
      </c>
    </row>
    <row r="13" spans="2:10">
      <c r="B13" s="63"/>
      <c r="D13" s="64"/>
      <c r="E13" s="65"/>
      <c r="F13" s="47"/>
      <c r="H13" s="66"/>
    </row>
    <row r="14" spans="2:10">
      <c r="B14" s="63" t="s">
        <v>47</v>
      </c>
      <c r="D14" s="64" t="str">
        <f>VLOOKUP(B14,$B$18:$H$9873,2,FALSE)</f>
        <v>TUJE STORITVE</v>
      </c>
      <c r="E14" s="65"/>
      <c r="F14" s="47"/>
      <c r="H14" s="66">
        <f>VLOOKUP($D14&amp;" SKUPAJ:",$G$18:H$9937,2,FALSE)</f>
        <v>0</v>
      </c>
    </row>
    <row r="15" spans="2:10" s="48" customFormat="1" ht="16.5" thickBot="1">
      <c r="B15" s="73"/>
      <c r="C15" s="74"/>
      <c r="D15" s="75"/>
      <c r="E15" s="76"/>
      <c r="F15" s="77"/>
      <c r="G15" s="3"/>
      <c r="H15" s="78"/>
    </row>
    <row r="16" spans="2:10" s="48" customFormat="1" ht="16.5" thickTop="1">
      <c r="B16" s="79"/>
      <c r="C16" s="80"/>
      <c r="D16" s="81"/>
      <c r="E16" s="82"/>
      <c r="F16" s="83"/>
      <c r="G16" s="4" t="str">
        <f ca="1">"SKUPAJ "&amp;C1&amp;" (BREZ DDV):"</f>
        <v>SKUPAJ NN (BREZ DDV):</v>
      </c>
      <c r="H16" s="84">
        <f>SUM(H6:H14)</f>
        <v>0</v>
      </c>
    </row>
    <row r="18" spans="2:11" s="48" customFormat="1" ht="16.5" thickBot="1">
      <c r="B18" s="85" t="s">
        <v>0</v>
      </c>
      <c r="C18" s="86" t="s">
        <v>1</v>
      </c>
      <c r="D18" s="87" t="s">
        <v>2</v>
      </c>
      <c r="E18" s="88" t="s">
        <v>3</v>
      </c>
      <c r="F18" s="88" t="s">
        <v>4</v>
      </c>
      <c r="G18" s="5" t="s">
        <v>5</v>
      </c>
      <c r="H18" s="88" t="s">
        <v>6</v>
      </c>
    </row>
    <row r="20" spans="2:11">
      <c r="B20" s="289"/>
      <c r="C20" s="289"/>
      <c r="D20" s="289"/>
      <c r="E20" s="289"/>
      <c r="F20" s="289"/>
      <c r="G20" s="41"/>
      <c r="H20" s="89"/>
    </row>
    <row r="22" spans="2:11" s="48" customFormat="1">
      <c r="B22" s="90" t="s">
        <v>44</v>
      </c>
      <c r="C22" s="288" t="s">
        <v>57</v>
      </c>
      <c r="D22" s="288"/>
      <c r="E22" s="91"/>
      <c r="F22" s="92"/>
      <c r="G22" s="6"/>
      <c r="H22" s="93"/>
    </row>
    <row r="23" spans="2:11" s="48" customFormat="1">
      <c r="B23" s="94"/>
      <c r="C23" s="287"/>
      <c r="D23" s="287"/>
      <c r="E23" s="287"/>
      <c r="F23" s="287"/>
      <c r="G23" s="7"/>
      <c r="H23" s="95"/>
    </row>
    <row r="24" spans="2:11" s="48" customFormat="1" ht="31.5">
      <c r="B24" s="96">
        <f>+COUNT($B$23:B23)+1</f>
        <v>1</v>
      </c>
      <c r="C24" s="97"/>
      <c r="D24" s="98" t="s">
        <v>976</v>
      </c>
      <c r="E24" s="55" t="s">
        <v>729</v>
      </c>
      <c r="F24" s="55">
        <v>350</v>
      </c>
      <c r="G24" s="9"/>
      <c r="H24" s="95">
        <f>+$F24*G24</f>
        <v>0</v>
      </c>
      <c r="K24" s="46"/>
    </row>
    <row r="25" spans="2:11" s="48" customFormat="1">
      <c r="B25" s="96">
        <f>+COUNT($B$23:B24)+1</f>
        <v>2</v>
      </c>
      <c r="C25" s="97"/>
      <c r="D25" s="98" t="s">
        <v>862</v>
      </c>
      <c r="E25" s="55" t="s">
        <v>729</v>
      </c>
      <c r="F25" s="55">
        <v>405</v>
      </c>
      <c r="G25" s="9"/>
      <c r="H25" s="95">
        <f t="shared" ref="H25:H28" si="0">+$F25*G25</f>
        <v>0</v>
      </c>
      <c r="K25" s="46"/>
    </row>
    <row r="26" spans="2:11" s="48" customFormat="1" ht="47.25">
      <c r="B26" s="96">
        <f>+COUNT($B$23:B25)+1</f>
        <v>3</v>
      </c>
      <c r="C26" s="97"/>
      <c r="D26" s="98" t="s">
        <v>863</v>
      </c>
      <c r="E26" s="55" t="s">
        <v>855</v>
      </c>
      <c r="F26" s="55">
        <v>1</v>
      </c>
      <c r="G26" s="9"/>
      <c r="H26" s="95">
        <f t="shared" si="0"/>
        <v>0</v>
      </c>
      <c r="K26" s="46"/>
    </row>
    <row r="27" spans="2:11" s="48" customFormat="1" ht="31.5">
      <c r="B27" s="96">
        <f>+COUNT($B$23:B26)+1</f>
        <v>4</v>
      </c>
      <c r="C27" s="97"/>
      <c r="D27" s="98" t="s">
        <v>977</v>
      </c>
      <c r="E27" s="55" t="s">
        <v>729</v>
      </c>
      <c r="F27" s="55">
        <v>40</v>
      </c>
      <c r="G27" s="9"/>
      <c r="H27" s="95">
        <f t="shared" si="0"/>
        <v>0</v>
      </c>
      <c r="K27" s="46"/>
    </row>
    <row r="28" spans="2:11" s="48" customFormat="1" ht="63">
      <c r="B28" s="96">
        <f>+COUNT($B$23:B27)+1</f>
        <v>5</v>
      </c>
      <c r="C28" s="97"/>
      <c r="D28" s="98" t="s">
        <v>1391</v>
      </c>
      <c r="E28" s="55" t="s">
        <v>719</v>
      </c>
      <c r="F28" s="55">
        <v>14.6</v>
      </c>
      <c r="G28" s="9"/>
      <c r="H28" s="95">
        <f t="shared" si="0"/>
        <v>0</v>
      </c>
      <c r="K28" s="46"/>
    </row>
    <row r="29" spans="2:11" s="48" customFormat="1" ht="15.75" customHeight="1">
      <c r="B29" s="99"/>
      <c r="C29" s="100"/>
      <c r="D29" s="101"/>
      <c r="E29" s="102"/>
      <c r="F29" s="103"/>
      <c r="G29" s="40"/>
      <c r="H29" s="104"/>
    </row>
    <row r="30" spans="2:11" s="48" customFormat="1" ht="16.5" thickBot="1">
      <c r="B30" s="105"/>
      <c r="C30" s="106"/>
      <c r="D30" s="106"/>
      <c r="E30" s="107"/>
      <c r="F30" s="107"/>
      <c r="G30" s="8" t="str">
        <f>C22&amp;" SKUPAJ:"</f>
        <v>PREDDELA SKUPAJ:</v>
      </c>
      <c r="H30" s="108">
        <f>SUM(H$24:H$28)</f>
        <v>0</v>
      </c>
    </row>
    <row r="31" spans="2:11" s="48" customFormat="1">
      <c r="B31" s="99"/>
      <c r="C31" s="100"/>
      <c r="D31" s="101"/>
      <c r="E31" s="102"/>
      <c r="F31" s="103"/>
      <c r="G31" s="40"/>
      <c r="H31" s="104"/>
    </row>
    <row r="32" spans="2:11" s="48" customFormat="1">
      <c r="B32" s="90" t="s">
        <v>45</v>
      </c>
      <c r="C32" s="288" t="s">
        <v>59</v>
      </c>
      <c r="D32" s="288"/>
      <c r="E32" s="91"/>
      <c r="F32" s="92"/>
      <c r="G32" s="6"/>
      <c r="H32" s="93"/>
    </row>
    <row r="33" spans="2:8" s="48" customFormat="1">
      <c r="B33" s="94" t="s">
        <v>88</v>
      </c>
      <c r="C33" s="287" t="s">
        <v>978</v>
      </c>
      <c r="D33" s="287"/>
      <c r="E33" s="287"/>
      <c r="F33" s="287"/>
      <c r="G33" s="7"/>
      <c r="H33" s="95"/>
    </row>
    <row r="34" spans="2:8" s="48" customFormat="1" ht="78.75">
      <c r="B34" s="96">
        <f>+COUNT($B$33:B33)+1</f>
        <v>1</v>
      </c>
      <c r="C34" s="97"/>
      <c r="D34" s="98" t="s">
        <v>979</v>
      </c>
      <c r="E34" s="55" t="s">
        <v>714</v>
      </c>
      <c r="F34" s="55">
        <v>26.3</v>
      </c>
      <c r="G34" s="9"/>
      <c r="H34" s="95">
        <f t="shared" ref="H34:H35" si="1">+$F34*G34</f>
        <v>0</v>
      </c>
    </row>
    <row r="35" spans="2:8" s="48" customFormat="1" ht="78.75">
      <c r="B35" s="96">
        <f>+COUNT($B$33:B34)+1</f>
        <v>2</v>
      </c>
      <c r="C35" s="97"/>
      <c r="D35" s="98" t="s">
        <v>980</v>
      </c>
      <c r="E35" s="55" t="s">
        <v>714</v>
      </c>
      <c r="F35" s="55">
        <v>6.6</v>
      </c>
      <c r="G35" s="9"/>
      <c r="H35" s="95">
        <f t="shared" si="1"/>
        <v>0</v>
      </c>
    </row>
    <row r="36" spans="2:8" s="48" customFormat="1" ht="63">
      <c r="B36" s="96">
        <f>+COUNT($B$33:B35)+1</f>
        <v>3</v>
      </c>
      <c r="C36" s="97"/>
      <c r="D36" s="98" t="s">
        <v>981</v>
      </c>
      <c r="E36" s="55" t="s">
        <v>714</v>
      </c>
      <c r="F36" s="55">
        <v>9.4</v>
      </c>
      <c r="G36" s="9"/>
      <c r="H36" s="95">
        <f t="shared" ref="H36:H48" si="2">+$F36*G36</f>
        <v>0</v>
      </c>
    </row>
    <row r="37" spans="2:8" s="48" customFormat="1" ht="47.25">
      <c r="B37" s="96">
        <f>+COUNT($B$33:B36)+1</f>
        <v>4</v>
      </c>
      <c r="C37" s="97"/>
      <c r="D37" s="98" t="s">
        <v>1433</v>
      </c>
      <c r="E37" s="55" t="s">
        <v>714</v>
      </c>
      <c r="F37" s="55">
        <v>22.8</v>
      </c>
      <c r="G37" s="9"/>
      <c r="H37" s="95">
        <f t="shared" si="2"/>
        <v>0</v>
      </c>
    </row>
    <row r="38" spans="2:8" s="48" customFormat="1" ht="31.5">
      <c r="B38" s="96">
        <f>+COUNT($B$33:B37)+1</f>
        <v>5</v>
      </c>
      <c r="C38" s="97"/>
      <c r="D38" s="98" t="s">
        <v>880</v>
      </c>
      <c r="E38" s="55" t="s">
        <v>729</v>
      </c>
      <c r="F38" s="55">
        <v>66</v>
      </c>
      <c r="G38" s="9"/>
      <c r="H38" s="95">
        <f t="shared" si="2"/>
        <v>0</v>
      </c>
    </row>
    <row r="39" spans="2:8" s="48" customFormat="1" ht="31.5">
      <c r="B39" s="96">
        <f>+COUNT($B$33:B38)+1</f>
        <v>6</v>
      </c>
      <c r="C39" s="97"/>
      <c r="D39" s="98" t="s">
        <v>1388</v>
      </c>
      <c r="E39" s="55" t="s">
        <v>714</v>
      </c>
      <c r="F39" s="55">
        <v>10</v>
      </c>
      <c r="G39" s="9"/>
      <c r="H39" s="95">
        <f t="shared" si="2"/>
        <v>0</v>
      </c>
    </row>
    <row r="40" spans="2:8" s="48" customFormat="1">
      <c r="B40" s="94" t="s">
        <v>96</v>
      </c>
      <c r="C40" s="287" t="s">
        <v>982</v>
      </c>
      <c r="D40" s="287"/>
      <c r="E40" s="287"/>
      <c r="F40" s="287"/>
      <c r="G40" s="7"/>
      <c r="H40" s="95"/>
    </row>
    <row r="41" spans="2:8" s="48" customFormat="1" ht="78.75">
      <c r="B41" s="96">
        <f>+COUNT($B$33:B40)+1</f>
        <v>7</v>
      </c>
      <c r="C41" s="97"/>
      <c r="D41" s="98" t="s">
        <v>979</v>
      </c>
      <c r="E41" s="55" t="s">
        <v>714</v>
      </c>
      <c r="F41" s="55">
        <v>43.8</v>
      </c>
      <c r="G41" s="9"/>
      <c r="H41" s="95">
        <f t="shared" si="2"/>
        <v>0</v>
      </c>
    </row>
    <row r="42" spans="2:8" s="48" customFormat="1" ht="78.75">
      <c r="B42" s="96">
        <f>+COUNT($B$33:B41)+1</f>
        <v>8</v>
      </c>
      <c r="C42" s="97"/>
      <c r="D42" s="98" t="s">
        <v>980</v>
      </c>
      <c r="E42" s="55" t="s">
        <v>714</v>
      </c>
      <c r="F42" s="55">
        <v>10.95</v>
      </c>
      <c r="G42" s="9"/>
      <c r="H42" s="95">
        <f t="shared" si="2"/>
        <v>0</v>
      </c>
    </row>
    <row r="43" spans="2:8" s="48" customFormat="1" ht="63">
      <c r="B43" s="96">
        <f>+COUNT($B$33:B42)+1</f>
        <v>9</v>
      </c>
      <c r="C43" s="97"/>
      <c r="D43" s="98" t="s">
        <v>981</v>
      </c>
      <c r="E43" s="55" t="s">
        <v>714</v>
      </c>
      <c r="F43" s="55">
        <v>15.6</v>
      </c>
      <c r="G43" s="9"/>
      <c r="H43" s="95">
        <f t="shared" si="2"/>
        <v>0</v>
      </c>
    </row>
    <row r="44" spans="2:8" s="48" customFormat="1" ht="63">
      <c r="B44" s="96">
        <f>+COUNT($B$33:B43)+1</f>
        <v>10</v>
      </c>
      <c r="C44" s="97"/>
      <c r="D44" s="98" t="s">
        <v>868</v>
      </c>
      <c r="E44" s="55" t="s">
        <v>714</v>
      </c>
      <c r="F44" s="55">
        <v>38</v>
      </c>
      <c r="G44" s="9"/>
      <c r="H44" s="95">
        <f t="shared" si="2"/>
        <v>0</v>
      </c>
    </row>
    <row r="45" spans="2:8" s="48" customFormat="1" ht="31.5">
      <c r="B45" s="96">
        <f>+COUNT($B$33:B44)+1</f>
        <v>11</v>
      </c>
      <c r="C45" s="97"/>
      <c r="D45" s="98" t="s">
        <v>880</v>
      </c>
      <c r="E45" s="55" t="s">
        <v>729</v>
      </c>
      <c r="F45" s="55">
        <v>110</v>
      </c>
      <c r="G45" s="9"/>
      <c r="H45" s="95">
        <f t="shared" si="2"/>
        <v>0</v>
      </c>
    </row>
    <row r="46" spans="2:8" s="48" customFormat="1" ht="31.5">
      <c r="B46" s="96">
        <f>+COUNT($B$33:B45)+1</f>
        <v>12</v>
      </c>
      <c r="C46" s="97"/>
      <c r="D46" s="98" t="s">
        <v>1388</v>
      </c>
      <c r="E46" s="55" t="s">
        <v>714</v>
      </c>
      <c r="F46" s="55">
        <v>16.7</v>
      </c>
      <c r="G46" s="9"/>
      <c r="H46" s="95">
        <f t="shared" si="2"/>
        <v>0</v>
      </c>
    </row>
    <row r="47" spans="2:8" s="48" customFormat="1">
      <c r="B47" s="94" t="s">
        <v>101</v>
      </c>
      <c r="C47" s="287" t="s">
        <v>983</v>
      </c>
      <c r="D47" s="287"/>
      <c r="E47" s="287"/>
      <c r="F47" s="287"/>
      <c r="G47" s="7"/>
      <c r="H47" s="95"/>
    </row>
    <row r="48" spans="2:8" s="48" customFormat="1" ht="78.75">
      <c r="B48" s="96">
        <f>+COUNT($B$33:B47)+1</f>
        <v>13</v>
      </c>
      <c r="C48" s="97"/>
      <c r="D48" s="98" t="s">
        <v>984</v>
      </c>
      <c r="E48" s="55" t="s">
        <v>714</v>
      </c>
      <c r="F48" s="55">
        <v>6.1</v>
      </c>
      <c r="G48" s="9"/>
      <c r="H48" s="95">
        <f t="shared" si="2"/>
        <v>0</v>
      </c>
    </row>
    <row r="49" spans="2:10" s="48" customFormat="1" ht="78.75">
      <c r="B49" s="96">
        <f>+COUNT($B$33:B48)+1</f>
        <v>14</v>
      </c>
      <c r="C49" s="97"/>
      <c r="D49" s="98" t="s">
        <v>985</v>
      </c>
      <c r="E49" s="55" t="s">
        <v>714</v>
      </c>
      <c r="F49" s="55">
        <v>1.5</v>
      </c>
      <c r="G49" s="9"/>
      <c r="H49" s="95">
        <f t="shared" ref="H49:H59" si="3">+$F49*G49</f>
        <v>0</v>
      </c>
    </row>
    <row r="50" spans="2:10" s="48" customFormat="1" ht="63">
      <c r="B50" s="96">
        <f>+COUNT($B$33:B49)+1</f>
        <v>15</v>
      </c>
      <c r="C50" s="97"/>
      <c r="D50" s="98" t="s">
        <v>986</v>
      </c>
      <c r="E50" s="55" t="s">
        <v>714</v>
      </c>
      <c r="F50" s="55">
        <v>176.6</v>
      </c>
      <c r="G50" s="9"/>
      <c r="H50" s="95">
        <f t="shared" si="3"/>
        <v>0</v>
      </c>
    </row>
    <row r="51" spans="2:10" s="48" customFormat="1" ht="63">
      <c r="B51" s="96">
        <f>+COUNT($B$33:B50)+1</f>
        <v>16</v>
      </c>
      <c r="C51" s="97"/>
      <c r="D51" s="98" t="s">
        <v>987</v>
      </c>
      <c r="E51" s="55" t="s">
        <v>714</v>
      </c>
      <c r="F51" s="55">
        <v>44.8</v>
      </c>
      <c r="G51" s="9"/>
      <c r="H51" s="95">
        <f t="shared" si="3"/>
        <v>0</v>
      </c>
    </row>
    <row r="52" spans="2:10" s="48" customFormat="1" ht="31.5">
      <c r="B52" s="96">
        <f>+COUNT($B$33:B51)+1</f>
        <v>17</v>
      </c>
      <c r="C52" s="97"/>
      <c r="D52" s="98" t="s">
        <v>865</v>
      </c>
      <c r="E52" s="55" t="s">
        <v>719</v>
      </c>
      <c r="F52" s="55">
        <v>155.19999999999999</v>
      </c>
      <c r="G52" s="9"/>
      <c r="H52" s="95">
        <f t="shared" si="3"/>
        <v>0</v>
      </c>
    </row>
    <row r="53" spans="2:10" s="48" customFormat="1" ht="78.75">
      <c r="B53" s="96">
        <f>+COUNT($B$33:B52)+1</f>
        <v>18</v>
      </c>
      <c r="C53" s="97"/>
      <c r="D53" s="98" t="s">
        <v>866</v>
      </c>
      <c r="E53" s="55" t="s">
        <v>714</v>
      </c>
      <c r="F53" s="55">
        <v>44.2</v>
      </c>
      <c r="G53" s="9"/>
      <c r="H53" s="95">
        <f t="shared" si="3"/>
        <v>0</v>
      </c>
    </row>
    <row r="54" spans="2:10" s="48" customFormat="1" ht="63">
      <c r="B54" s="96">
        <f>+COUNT($B$33:B53)+1</f>
        <v>19</v>
      </c>
      <c r="C54" s="97"/>
      <c r="D54" s="98" t="s">
        <v>867</v>
      </c>
      <c r="E54" s="55" t="s">
        <v>714</v>
      </c>
      <c r="F54" s="55">
        <v>15</v>
      </c>
      <c r="G54" s="9"/>
      <c r="H54" s="95">
        <f t="shared" si="3"/>
        <v>0</v>
      </c>
    </row>
    <row r="55" spans="2:10" s="48" customFormat="1" ht="63">
      <c r="B55" s="96">
        <f>+COUNT($B$33:B54)+1</f>
        <v>20</v>
      </c>
      <c r="C55" s="97"/>
      <c r="D55" s="98" t="s">
        <v>868</v>
      </c>
      <c r="E55" s="55" t="s">
        <v>714</v>
      </c>
      <c r="F55" s="55">
        <v>103.1</v>
      </c>
      <c r="G55" s="9"/>
      <c r="H55" s="95">
        <f t="shared" si="3"/>
        <v>0</v>
      </c>
    </row>
    <row r="56" spans="2:10" s="48" customFormat="1" ht="78.75">
      <c r="B56" s="96">
        <f>+COUNT($B$33:B55)+1</f>
        <v>21</v>
      </c>
      <c r="C56" s="97"/>
      <c r="D56" s="98" t="s">
        <v>869</v>
      </c>
      <c r="E56" s="55" t="s">
        <v>714</v>
      </c>
      <c r="F56" s="55">
        <v>47.1</v>
      </c>
      <c r="G56" s="9"/>
      <c r="H56" s="95">
        <f t="shared" si="3"/>
        <v>0</v>
      </c>
    </row>
    <row r="57" spans="2:10" s="48" customFormat="1" ht="94.5">
      <c r="B57" s="96">
        <f>+COUNT($B$33:B56)+1</f>
        <v>22</v>
      </c>
      <c r="C57" s="97"/>
      <c r="D57" s="98" t="s">
        <v>988</v>
      </c>
      <c r="E57" s="55" t="s">
        <v>719</v>
      </c>
      <c r="F57" s="55">
        <v>14.6</v>
      </c>
      <c r="G57" s="9"/>
      <c r="H57" s="95">
        <f t="shared" si="3"/>
        <v>0</v>
      </c>
    </row>
    <row r="58" spans="2:10" s="48" customFormat="1" ht="31.5">
      <c r="B58" s="96">
        <f>+COUNT($B$33:B57)+1</f>
        <v>23</v>
      </c>
      <c r="C58" s="97"/>
      <c r="D58" s="98" t="s">
        <v>1388</v>
      </c>
      <c r="E58" s="55" t="s">
        <v>714</v>
      </c>
      <c r="F58" s="55">
        <v>143.1</v>
      </c>
      <c r="G58" s="9"/>
      <c r="H58" s="95">
        <f t="shared" si="3"/>
        <v>0</v>
      </c>
    </row>
    <row r="59" spans="2:10" s="48" customFormat="1" ht="31.5">
      <c r="B59" s="96">
        <f>+COUNT($B$33:B58)+1</f>
        <v>24</v>
      </c>
      <c r="C59" s="97"/>
      <c r="D59" s="98" t="s">
        <v>870</v>
      </c>
      <c r="E59" s="55" t="s">
        <v>719</v>
      </c>
      <c r="F59" s="55">
        <v>158.30000000000001</v>
      </c>
      <c r="G59" s="9"/>
      <c r="H59" s="95">
        <f t="shared" si="3"/>
        <v>0</v>
      </c>
    </row>
    <row r="60" spans="2:10" s="48" customFormat="1" ht="15.75" customHeight="1">
      <c r="B60" s="99"/>
      <c r="C60" s="100"/>
      <c r="D60" s="101"/>
      <c r="E60" s="102"/>
      <c r="F60" s="103"/>
      <c r="G60" s="40"/>
      <c r="H60" s="104"/>
    </row>
    <row r="61" spans="2:10" s="48" customFormat="1" ht="16.5" thickBot="1">
      <c r="B61" s="105"/>
      <c r="C61" s="106"/>
      <c r="D61" s="106"/>
      <c r="E61" s="107"/>
      <c r="F61" s="107"/>
      <c r="G61" s="8" t="str">
        <f>C32&amp;" SKUPAJ:"</f>
        <v>ZEMELJSKA DELA SKUPAJ:</v>
      </c>
      <c r="H61" s="108">
        <f>SUM(H$34:H$59)</f>
        <v>0</v>
      </c>
    </row>
    <row r="62" spans="2:10" s="48" customFormat="1">
      <c r="B62" s="109"/>
      <c r="C62" s="100"/>
      <c r="D62" s="110"/>
      <c r="E62" s="111"/>
      <c r="F62" s="103"/>
      <c r="G62" s="40"/>
      <c r="H62" s="104"/>
      <c r="J62" s="49"/>
    </row>
    <row r="63" spans="2:10" s="48" customFormat="1">
      <c r="B63" s="90" t="s">
        <v>42</v>
      </c>
      <c r="C63" s="288" t="s">
        <v>871</v>
      </c>
      <c r="D63" s="288"/>
      <c r="E63" s="91"/>
      <c r="F63" s="92"/>
      <c r="G63" s="6"/>
      <c r="H63" s="93"/>
      <c r="J63" s="49"/>
    </row>
    <row r="64" spans="2:10" s="48" customFormat="1">
      <c r="B64" s="94"/>
      <c r="C64" s="287"/>
      <c r="D64" s="287"/>
      <c r="E64" s="287"/>
      <c r="F64" s="287"/>
      <c r="G64" s="7"/>
      <c r="H64" s="95"/>
    </row>
    <row r="65" spans="2:10" s="48" customFormat="1" ht="94.5">
      <c r="B65" s="96">
        <f>+COUNT($B$64:B64)+1</f>
        <v>1</v>
      </c>
      <c r="C65" s="97"/>
      <c r="D65" s="98" t="s">
        <v>989</v>
      </c>
      <c r="E65" s="55" t="s">
        <v>729</v>
      </c>
      <c r="F65" s="55">
        <v>180</v>
      </c>
      <c r="G65" s="9"/>
      <c r="H65" s="95">
        <f t="shared" ref="H65" si="4">+$F65*G65</f>
        <v>0</v>
      </c>
      <c r="J65" s="49"/>
    </row>
    <row r="66" spans="2:10" s="48" customFormat="1" ht="47.25">
      <c r="B66" s="96">
        <f>+COUNT($B$64:B65)+1</f>
        <v>2</v>
      </c>
      <c r="C66" s="97"/>
      <c r="D66" s="98" t="s">
        <v>990</v>
      </c>
      <c r="E66" s="55" t="s">
        <v>729</v>
      </c>
      <c r="F66" s="55">
        <v>288</v>
      </c>
      <c r="G66" s="9"/>
      <c r="H66" s="95">
        <f t="shared" ref="H66:H88" si="5">+$F66*G66</f>
        <v>0</v>
      </c>
      <c r="J66" s="49"/>
    </row>
    <row r="67" spans="2:10" s="48" customFormat="1" ht="47.25">
      <c r="B67" s="96">
        <f>+COUNT($B$64:B66)+1</f>
        <v>3</v>
      </c>
      <c r="C67" s="97"/>
      <c r="D67" s="98" t="s">
        <v>872</v>
      </c>
      <c r="E67" s="55" t="s">
        <v>729</v>
      </c>
      <c r="F67" s="55">
        <v>816</v>
      </c>
      <c r="G67" s="9"/>
      <c r="H67" s="95">
        <f t="shared" ref="H67:H75" si="6">+$F67*G67</f>
        <v>0</v>
      </c>
      <c r="J67" s="49"/>
    </row>
    <row r="68" spans="2:10" s="48" customFormat="1" ht="47.25">
      <c r="B68" s="96">
        <f>+COUNT($B$64:B67)+1</f>
        <v>4</v>
      </c>
      <c r="C68" s="97"/>
      <c r="D68" s="98" t="s">
        <v>873</v>
      </c>
      <c r="E68" s="55" t="s">
        <v>729</v>
      </c>
      <c r="F68" s="55">
        <v>6</v>
      </c>
      <c r="G68" s="9"/>
      <c r="H68" s="95">
        <f t="shared" si="6"/>
        <v>0</v>
      </c>
      <c r="J68" s="49"/>
    </row>
    <row r="69" spans="2:10" s="48" customFormat="1" ht="31.5">
      <c r="B69" s="96">
        <f>+COUNT($B$64:B68)+1</f>
        <v>5</v>
      </c>
      <c r="C69" s="97"/>
      <c r="D69" s="98" t="s">
        <v>877</v>
      </c>
      <c r="E69" s="55" t="s">
        <v>729</v>
      </c>
      <c r="F69" s="55">
        <v>405</v>
      </c>
      <c r="G69" s="9"/>
      <c r="H69" s="95">
        <f t="shared" si="6"/>
        <v>0</v>
      </c>
      <c r="J69" s="49"/>
    </row>
    <row r="70" spans="2:10" s="48" customFormat="1" ht="31.5">
      <c r="B70" s="96">
        <f>+COUNT($B$64:B69)+1</f>
        <v>6</v>
      </c>
      <c r="C70" s="97"/>
      <c r="D70" s="98" t="s">
        <v>878</v>
      </c>
      <c r="E70" s="55" t="s">
        <v>855</v>
      </c>
      <c r="F70" s="55">
        <v>2</v>
      </c>
      <c r="G70" s="9"/>
      <c r="H70" s="95">
        <f t="shared" si="6"/>
        <v>0</v>
      </c>
      <c r="J70" s="49"/>
    </row>
    <row r="71" spans="2:10" s="48" customFormat="1" ht="31.5">
      <c r="B71" s="96">
        <f>+COUNT($B$64:B70)+1</f>
        <v>7</v>
      </c>
      <c r="C71" s="97"/>
      <c r="D71" s="98" t="s">
        <v>879</v>
      </c>
      <c r="E71" s="55" t="s">
        <v>741</v>
      </c>
      <c r="F71" s="55">
        <v>8</v>
      </c>
      <c r="G71" s="9"/>
      <c r="H71" s="95">
        <f t="shared" si="6"/>
        <v>0</v>
      </c>
      <c r="J71" s="49"/>
    </row>
    <row r="72" spans="2:10" s="48" customFormat="1" ht="31.5">
      <c r="B72" s="96">
        <f>+COUNT($B$64:B71)+1</f>
        <v>8</v>
      </c>
      <c r="C72" s="97"/>
      <c r="D72" s="98" t="s">
        <v>880</v>
      </c>
      <c r="E72" s="55" t="s">
        <v>729</v>
      </c>
      <c r="F72" s="55">
        <v>405</v>
      </c>
      <c r="G72" s="9"/>
      <c r="H72" s="95">
        <f t="shared" si="6"/>
        <v>0</v>
      </c>
      <c r="J72" s="49"/>
    </row>
    <row r="73" spans="2:10" s="48" customFormat="1" ht="78.75">
      <c r="B73" s="96">
        <f>+COUNT($B$64:B72)+1</f>
        <v>9</v>
      </c>
      <c r="C73" s="97"/>
      <c r="D73" s="98" t="s">
        <v>1434</v>
      </c>
      <c r="E73" s="55" t="s">
        <v>855</v>
      </c>
      <c r="F73" s="55">
        <v>1</v>
      </c>
      <c r="G73" s="9"/>
      <c r="H73" s="95">
        <f t="shared" si="6"/>
        <v>0</v>
      </c>
      <c r="J73" s="49"/>
    </row>
    <row r="74" spans="2:10" s="48" customFormat="1" ht="78.75">
      <c r="B74" s="96">
        <f>+COUNT($B$64:B73)+1</f>
        <v>10</v>
      </c>
      <c r="C74" s="97"/>
      <c r="D74" s="98" t="s">
        <v>991</v>
      </c>
      <c r="E74" s="55" t="s">
        <v>855</v>
      </c>
      <c r="F74" s="55">
        <v>1</v>
      </c>
      <c r="G74" s="9"/>
      <c r="H74" s="95">
        <f t="shared" si="6"/>
        <v>0</v>
      </c>
      <c r="J74" s="49"/>
    </row>
    <row r="75" spans="2:10" s="48" customFormat="1" ht="47.25">
      <c r="B75" s="139">
        <f>+COUNT($B$64:B74)+1</f>
        <v>11</v>
      </c>
      <c r="C75" s="140"/>
      <c r="D75" s="127" t="s">
        <v>992</v>
      </c>
      <c r="E75" s="141" t="s">
        <v>855</v>
      </c>
      <c r="F75" s="141">
        <v>5</v>
      </c>
      <c r="G75" s="142"/>
      <c r="H75" s="143">
        <f t="shared" si="6"/>
        <v>0</v>
      </c>
      <c r="J75" s="49"/>
    </row>
    <row r="76" spans="2:10" s="48" customFormat="1" ht="63">
      <c r="B76" s="139"/>
      <c r="C76" s="177" t="s">
        <v>917</v>
      </c>
      <c r="D76" s="178" t="s">
        <v>993</v>
      </c>
      <c r="E76" s="180" t="s">
        <v>714</v>
      </c>
      <c r="F76" s="180">
        <v>5</v>
      </c>
      <c r="G76" s="181"/>
      <c r="H76" s="182"/>
      <c r="J76" s="49"/>
    </row>
    <row r="77" spans="2:10" s="48" customFormat="1">
      <c r="B77" s="179"/>
      <c r="C77" s="183"/>
      <c r="D77" s="178" t="s">
        <v>883</v>
      </c>
      <c r="E77" s="180" t="s">
        <v>719</v>
      </c>
      <c r="F77" s="180">
        <v>2.72</v>
      </c>
      <c r="G77" s="181"/>
      <c r="H77" s="182"/>
      <c r="J77" s="49"/>
    </row>
    <row r="78" spans="2:10" s="48" customFormat="1">
      <c r="B78" s="179"/>
      <c r="C78" s="183"/>
      <c r="D78" s="178" t="s">
        <v>884</v>
      </c>
      <c r="E78" s="180" t="s">
        <v>719</v>
      </c>
      <c r="F78" s="180">
        <v>2.72</v>
      </c>
      <c r="G78" s="181"/>
      <c r="H78" s="182"/>
      <c r="J78" s="49"/>
    </row>
    <row r="79" spans="2:10" s="48" customFormat="1" ht="31.5">
      <c r="B79" s="179"/>
      <c r="C79" s="183"/>
      <c r="D79" s="178" t="s">
        <v>885</v>
      </c>
      <c r="E79" s="180" t="s">
        <v>714</v>
      </c>
      <c r="F79" s="180">
        <v>0.12</v>
      </c>
      <c r="G79" s="181"/>
      <c r="H79" s="182"/>
      <c r="J79" s="49"/>
    </row>
    <row r="80" spans="2:10" s="48" customFormat="1" ht="47.25">
      <c r="B80" s="179"/>
      <c r="C80" s="183"/>
      <c r="D80" s="178" t="s">
        <v>994</v>
      </c>
      <c r="E80" s="180" t="s">
        <v>741</v>
      </c>
      <c r="F80" s="180">
        <v>1</v>
      </c>
      <c r="G80" s="181"/>
      <c r="H80" s="182"/>
      <c r="J80" s="49"/>
    </row>
    <row r="81" spans="2:10" s="48" customFormat="1" ht="63">
      <c r="B81" s="179"/>
      <c r="C81" s="183"/>
      <c r="D81" s="178" t="s">
        <v>995</v>
      </c>
      <c r="E81" s="180" t="s">
        <v>741</v>
      </c>
      <c r="F81" s="180">
        <v>1</v>
      </c>
      <c r="G81" s="181"/>
      <c r="H81" s="182"/>
      <c r="J81" s="49"/>
    </row>
    <row r="82" spans="2:10" s="48" customFormat="1" ht="63">
      <c r="B82" s="179"/>
      <c r="C82" s="183"/>
      <c r="D82" s="178" t="s">
        <v>888</v>
      </c>
      <c r="E82" s="180" t="s">
        <v>719</v>
      </c>
      <c r="F82" s="180">
        <v>0.2</v>
      </c>
      <c r="G82" s="181"/>
      <c r="H82" s="182"/>
      <c r="J82" s="49"/>
    </row>
    <row r="83" spans="2:10" s="48" customFormat="1" ht="47.25">
      <c r="B83" s="179"/>
      <c r="C83" s="183"/>
      <c r="D83" s="178" t="s">
        <v>996</v>
      </c>
      <c r="E83" s="180" t="s">
        <v>741</v>
      </c>
      <c r="F83" s="180">
        <v>1</v>
      </c>
      <c r="G83" s="181"/>
      <c r="H83" s="182"/>
      <c r="J83" s="49"/>
    </row>
    <row r="84" spans="2:10" s="48" customFormat="1" ht="47.25">
      <c r="B84" s="179"/>
      <c r="C84" s="183"/>
      <c r="D84" s="178" t="s">
        <v>890</v>
      </c>
      <c r="E84" s="180" t="s">
        <v>714</v>
      </c>
      <c r="F84" s="180">
        <v>1.87</v>
      </c>
      <c r="G84" s="181"/>
      <c r="H84" s="182"/>
      <c r="J84" s="49"/>
    </row>
    <row r="85" spans="2:10" s="48" customFormat="1" ht="31.5">
      <c r="B85" s="179"/>
      <c r="C85" s="183"/>
      <c r="D85" s="178" t="s">
        <v>1389</v>
      </c>
      <c r="E85" s="180" t="s">
        <v>714</v>
      </c>
      <c r="F85" s="180">
        <v>3.13</v>
      </c>
      <c r="G85" s="181"/>
      <c r="H85" s="182"/>
      <c r="J85" s="49"/>
    </row>
    <row r="86" spans="2:10" s="48" customFormat="1" ht="157.5">
      <c r="B86" s="96">
        <f>+COUNT($B$64:B85)+1</f>
        <v>12</v>
      </c>
      <c r="C86" s="97"/>
      <c r="D86" s="98" t="s">
        <v>1392</v>
      </c>
      <c r="E86" s="55" t="s">
        <v>729</v>
      </c>
      <c r="F86" s="55">
        <v>1</v>
      </c>
      <c r="G86" s="9"/>
      <c r="H86" s="95">
        <f t="shared" si="5"/>
        <v>0</v>
      </c>
      <c r="J86" s="49"/>
    </row>
    <row r="87" spans="2:10" s="48" customFormat="1" ht="126">
      <c r="B87" s="96">
        <f>+COUNT($B$64:B86)+1</f>
        <v>13</v>
      </c>
      <c r="C87" s="97"/>
      <c r="D87" s="98" t="s">
        <v>1393</v>
      </c>
      <c r="E87" s="55" t="s">
        <v>741</v>
      </c>
      <c r="F87" s="55">
        <v>1</v>
      </c>
      <c r="G87" s="9"/>
      <c r="H87" s="95">
        <f t="shared" si="5"/>
        <v>0</v>
      </c>
      <c r="J87" s="49"/>
    </row>
    <row r="88" spans="2:10" s="48" customFormat="1" ht="110.25">
      <c r="B88" s="96">
        <f>+COUNT($B$64:B87)+1</f>
        <v>14</v>
      </c>
      <c r="C88" s="97"/>
      <c r="D88" s="98" t="s">
        <v>916</v>
      </c>
      <c r="E88" s="55" t="s">
        <v>741</v>
      </c>
      <c r="F88" s="55">
        <v>16</v>
      </c>
      <c r="G88" s="9"/>
      <c r="H88" s="95">
        <f t="shared" si="5"/>
        <v>0</v>
      </c>
      <c r="J88" s="49"/>
    </row>
    <row r="89" spans="2:10" s="48" customFormat="1" ht="15.75" customHeight="1">
      <c r="B89" s="99"/>
      <c r="C89" s="100"/>
      <c r="D89" s="101"/>
      <c r="E89" s="102"/>
      <c r="F89" s="103"/>
      <c r="G89" s="40"/>
      <c r="H89" s="104"/>
    </row>
    <row r="90" spans="2:10" s="48" customFormat="1" ht="16.5" thickBot="1">
      <c r="B90" s="105"/>
      <c r="C90" s="106"/>
      <c r="D90" s="106"/>
      <c r="E90" s="107"/>
      <c r="F90" s="107"/>
      <c r="G90" s="8" t="str">
        <f>C63&amp;" SKUPAJ:"</f>
        <v>GRADBENA DELA SKUPAJ:</v>
      </c>
      <c r="H90" s="108">
        <f>SUM(H$64:H$88)</f>
        <v>0</v>
      </c>
    </row>
    <row r="91" spans="2:10" s="48" customFormat="1">
      <c r="B91" s="109"/>
      <c r="C91" s="100"/>
      <c r="D91" s="110"/>
      <c r="E91" s="111"/>
      <c r="F91" s="103"/>
      <c r="G91" s="40"/>
      <c r="H91" s="104"/>
      <c r="J91" s="49"/>
    </row>
    <row r="92" spans="2:10" s="48" customFormat="1">
      <c r="B92" s="90" t="s">
        <v>46</v>
      </c>
      <c r="C92" s="288" t="s">
        <v>918</v>
      </c>
      <c r="D92" s="288"/>
      <c r="E92" s="91"/>
      <c r="F92" s="92"/>
      <c r="G92" s="6"/>
      <c r="H92" s="93"/>
      <c r="J92" s="49"/>
    </row>
    <row r="93" spans="2:10" s="48" customFormat="1">
      <c r="B93" s="94"/>
      <c r="C93" s="287"/>
      <c r="D93" s="287"/>
      <c r="E93" s="287"/>
      <c r="F93" s="287"/>
      <c r="G93" s="7"/>
      <c r="H93" s="95"/>
    </row>
    <row r="94" spans="2:10" s="48" customFormat="1" ht="31.5">
      <c r="B94" s="96">
        <f>+COUNT($B93:B$93)+1</f>
        <v>1</v>
      </c>
      <c r="C94" s="97"/>
      <c r="D94" s="98" t="s">
        <v>997</v>
      </c>
      <c r="E94" s="55" t="s">
        <v>729</v>
      </c>
      <c r="F94" s="55">
        <v>310</v>
      </c>
      <c r="G94" s="9"/>
      <c r="H94" s="95">
        <f t="shared" ref="H94" si="7">+$F94*G94</f>
        <v>0</v>
      </c>
      <c r="J94" s="49"/>
    </row>
    <row r="95" spans="2:10" s="48" customFormat="1" ht="63">
      <c r="B95" s="96">
        <f>+COUNT($B$93:B94)+1</f>
        <v>2</v>
      </c>
      <c r="C95" s="97"/>
      <c r="D95" s="98" t="s">
        <v>998</v>
      </c>
      <c r="E95" s="55" t="s">
        <v>855</v>
      </c>
      <c r="F95" s="55">
        <v>3</v>
      </c>
      <c r="G95" s="9"/>
      <c r="H95" s="95">
        <f t="shared" ref="H95:H116" si="8">+$F95*G95</f>
        <v>0</v>
      </c>
      <c r="J95" s="49"/>
    </row>
    <row r="96" spans="2:10" s="48" customFormat="1" ht="78.75">
      <c r="B96" s="96">
        <f>+COUNT($B$93:B95)+1</f>
        <v>3</v>
      </c>
      <c r="C96" s="97"/>
      <c r="D96" s="98" t="s">
        <v>999</v>
      </c>
      <c r="E96" s="55" t="s">
        <v>855</v>
      </c>
      <c r="F96" s="55">
        <v>1</v>
      </c>
      <c r="G96" s="9"/>
      <c r="H96" s="95">
        <f t="shared" si="8"/>
        <v>0</v>
      </c>
      <c r="J96" s="49"/>
    </row>
    <row r="97" spans="2:10" s="48" customFormat="1" ht="31.5">
      <c r="B97" s="96">
        <f>+COUNT($B$93:B96)+1</f>
        <v>4</v>
      </c>
      <c r="C97" s="97"/>
      <c r="D97" s="98" t="s">
        <v>919</v>
      </c>
      <c r="E97" s="55" t="s">
        <v>729</v>
      </c>
      <c r="F97" s="55">
        <v>120</v>
      </c>
      <c r="G97" s="9"/>
      <c r="H97" s="95">
        <f t="shared" si="8"/>
        <v>0</v>
      </c>
      <c r="J97" s="49"/>
    </row>
    <row r="98" spans="2:10" s="48" customFormat="1" ht="63">
      <c r="B98" s="96">
        <f>+COUNT($B$93:B97)+1</f>
        <v>5</v>
      </c>
      <c r="C98" s="97"/>
      <c r="D98" s="98" t="s">
        <v>920</v>
      </c>
      <c r="E98" s="55" t="s">
        <v>855</v>
      </c>
      <c r="F98" s="55">
        <v>2</v>
      </c>
      <c r="G98" s="9"/>
      <c r="H98" s="95">
        <f t="shared" si="8"/>
        <v>0</v>
      </c>
      <c r="J98" s="49"/>
    </row>
    <row r="99" spans="2:10" s="48" customFormat="1" ht="78.75">
      <c r="B99" s="96">
        <f>+COUNT($B$93:B98)+1</f>
        <v>6</v>
      </c>
      <c r="C99" s="97"/>
      <c r="D99" s="98" t="s">
        <v>1000</v>
      </c>
      <c r="E99" s="55" t="s">
        <v>855</v>
      </c>
      <c r="F99" s="55">
        <v>2</v>
      </c>
      <c r="G99" s="9"/>
      <c r="H99" s="95">
        <f t="shared" si="8"/>
        <v>0</v>
      </c>
      <c r="J99" s="49"/>
    </row>
    <row r="100" spans="2:10" s="48" customFormat="1" ht="31.5">
      <c r="B100" s="96">
        <f>+COUNT($B$93:B99)+1</f>
        <v>7</v>
      </c>
      <c r="C100" s="97"/>
      <c r="D100" s="98" t="s">
        <v>921</v>
      </c>
      <c r="E100" s="55" t="s">
        <v>729</v>
      </c>
      <c r="F100" s="55">
        <v>42</v>
      </c>
      <c r="G100" s="9"/>
      <c r="H100" s="95">
        <f t="shared" si="8"/>
        <v>0</v>
      </c>
      <c r="J100" s="49"/>
    </row>
    <row r="101" spans="2:10" s="48" customFormat="1" ht="63">
      <c r="B101" s="96">
        <f>+COUNT($B$93:B100)+1</f>
        <v>8</v>
      </c>
      <c r="C101" s="97"/>
      <c r="D101" s="98" t="s">
        <v>922</v>
      </c>
      <c r="E101" s="55" t="s">
        <v>855</v>
      </c>
      <c r="F101" s="55">
        <v>2</v>
      </c>
      <c r="G101" s="9"/>
      <c r="H101" s="95">
        <f t="shared" si="8"/>
        <v>0</v>
      </c>
      <c r="J101" s="49"/>
    </row>
    <row r="102" spans="2:10" s="48" customFormat="1" ht="31.5">
      <c r="B102" s="96">
        <f>+COUNT($B$93:B101)+1</f>
        <v>9</v>
      </c>
      <c r="C102" s="97"/>
      <c r="D102" s="98" t="s">
        <v>923</v>
      </c>
      <c r="E102" s="55" t="s">
        <v>741</v>
      </c>
      <c r="F102" s="55">
        <v>14</v>
      </c>
      <c r="G102" s="9"/>
      <c r="H102" s="95">
        <f t="shared" si="8"/>
        <v>0</v>
      </c>
      <c r="J102" s="49"/>
    </row>
    <row r="103" spans="2:10" s="48" customFormat="1" ht="173.25">
      <c r="B103" s="96">
        <f>+COUNT($B$93:B102)+1</f>
        <v>10</v>
      </c>
      <c r="C103" s="97"/>
      <c r="D103" s="98" t="s">
        <v>1001</v>
      </c>
      <c r="E103" s="55" t="s">
        <v>855</v>
      </c>
      <c r="F103" s="55">
        <v>1</v>
      </c>
      <c r="G103" s="9"/>
      <c r="H103" s="95">
        <f t="shared" si="8"/>
        <v>0</v>
      </c>
      <c r="J103" s="49"/>
    </row>
    <row r="104" spans="2:10" s="48" customFormat="1">
      <c r="B104" s="96"/>
      <c r="C104" s="136"/>
      <c r="D104" s="132" t="s">
        <v>925</v>
      </c>
      <c r="E104" s="133"/>
      <c r="F104" s="133"/>
      <c r="G104" s="134"/>
      <c r="H104" s="135"/>
      <c r="J104" s="49"/>
    </row>
    <row r="105" spans="2:10" s="48" customFormat="1" ht="78.75">
      <c r="B105" s="96"/>
      <c r="C105" s="131" t="s">
        <v>917</v>
      </c>
      <c r="D105" s="132" t="s">
        <v>926</v>
      </c>
      <c r="E105" s="133" t="s">
        <v>741</v>
      </c>
      <c r="F105" s="133">
        <v>3</v>
      </c>
      <c r="G105" s="134"/>
      <c r="H105" s="135"/>
      <c r="J105" s="49"/>
    </row>
    <row r="106" spans="2:10" s="48" customFormat="1" ht="63">
      <c r="B106" s="96"/>
      <c r="C106" s="136"/>
      <c r="D106" s="132" t="s">
        <v>1002</v>
      </c>
      <c r="E106" s="133" t="s">
        <v>741</v>
      </c>
      <c r="F106" s="133">
        <v>1</v>
      </c>
      <c r="G106" s="134"/>
      <c r="H106" s="135"/>
      <c r="J106" s="49"/>
    </row>
    <row r="107" spans="2:10" s="48" customFormat="1">
      <c r="B107" s="96"/>
      <c r="C107" s="136"/>
      <c r="D107" s="132" t="s">
        <v>930</v>
      </c>
      <c r="E107" s="133" t="s">
        <v>741</v>
      </c>
      <c r="F107" s="133">
        <v>1</v>
      </c>
      <c r="G107" s="134"/>
      <c r="H107" s="135"/>
      <c r="J107" s="49"/>
    </row>
    <row r="108" spans="2:10" s="48" customFormat="1">
      <c r="B108" s="96"/>
      <c r="C108" s="136"/>
      <c r="D108" s="132" t="s">
        <v>931</v>
      </c>
      <c r="E108" s="133"/>
      <c r="F108" s="133"/>
      <c r="G108" s="134"/>
      <c r="H108" s="135"/>
      <c r="J108" s="49"/>
    </row>
    <row r="109" spans="2:10" s="48" customFormat="1" ht="31.5">
      <c r="B109" s="96"/>
      <c r="C109" s="136"/>
      <c r="D109" s="132" t="s">
        <v>1003</v>
      </c>
      <c r="E109" s="133" t="s">
        <v>741</v>
      </c>
      <c r="F109" s="133">
        <v>3</v>
      </c>
      <c r="G109" s="134"/>
      <c r="H109" s="135"/>
      <c r="J109" s="49"/>
    </row>
    <row r="110" spans="2:10" s="48" customFormat="1" ht="78.75">
      <c r="B110" s="96"/>
      <c r="C110" s="136"/>
      <c r="D110" s="132" t="s">
        <v>1004</v>
      </c>
      <c r="E110" s="133" t="s">
        <v>741</v>
      </c>
      <c r="F110" s="133">
        <v>1</v>
      </c>
      <c r="G110" s="134"/>
      <c r="H110" s="135"/>
      <c r="J110" s="49"/>
    </row>
    <row r="111" spans="2:10" s="48" customFormat="1" ht="31.5">
      <c r="B111" s="96"/>
      <c r="C111" s="136"/>
      <c r="D111" s="132" t="s">
        <v>1005</v>
      </c>
      <c r="E111" s="133" t="s">
        <v>741</v>
      </c>
      <c r="F111" s="133">
        <v>1</v>
      </c>
      <c r="G111" s="134"/>
      <c r="H111" s="135"/>
      <c r="J111" s="49"/>
    </row>
    <row r="112" spans="2:10" s="48" customFormat="1" ht="31.5">
      <c r="B112" s="96"/>
      <c r="C112" s="136"/>
      <c r="D112" s="132" t="s">
        <v>1006</v>
      </c>
      <c r="E112" s="133" t="s">
        <v>741</v>
      </c>
      <c r="F112" s="133">
        <v>1</v>
      </c>
      <c r="G112" s="134"/>
      <c r="H112" s="135"/>
      <c r="J112" s="49"/>
    </row>
    <row r="113" spans="2:10" s="48" customFormat="1" ht="47.25">
      <c r="B113" s="96"/>
      <c r="C113" s="136"/>
      <c r="D113" s="132" t="s">
        <v>1007</v>
      </c>
      <c r="E113" s="133" t="s">
        <v>741</v>
      </c>
      <c r="F113" s="133">
        <v>1</v>
      </c>
      <c r="G113" s="134"/>
      <c r="H113" s="135"/>
      <c r="J113" s="49"/>
    </row>
    <row r="114" spans="2:10" s="48" customFormat="1">
      <c r="B114" s="96"/>
      <c r="C114" s="136"/>
      <c r="D114" s="132" t="s">
        <v>934</v>
      </c>
      <c r="E114" s="133"/>
      <c r="F114" s="133"/>
      <c r="G114" s="134"/>
      <c r="H114" s="135"/>
      <c r="J114" s="49"/>
    </row>
    <row r="115" spans="2:10" s="48" customFormat="1" ht="110.25">
      <c r="B115" s="96"/>
      <c r="C115" s="136"/>
      <c r="D115" s="132" t="s">
        <v>935</v>
      </c>
      <c r="E115" s="133" t="s">
        <v>855</v>
      </c>
      <c r="F115" s="133">
        <v>1</v>
      </c>
      <c r="G115" s="134"/>
      <c r="H115" s="135"/>
      <c r="J115" s="49"/>
    </row>
    <row r="116" spans="2:10" s="48" customFormat="1" ht="141.75">
      <c r="B116" s="96">
        <f>+COUNT($B$93:B115)+1</f>
        <v>11</v>
      </c>
      <c r="C116" s="97"/>
      <c r="D116" s="98" t="s">
        <v>973</v>
      </c>
      <c r="E116" s="55" t="s">
        <v>741</v>
      </c>
      <c r="F116" s="55">
        <v>1</v>
      </c>
      <c r="G116" s="9"/>
      <c r="H116" s="95">
        <f t="shared" si="8"/>
        <v>0</v>
      </c>
      <c r="J116" s="49"/>
    </row>
    <row r="117" spans="2:10" s="48" customFormat="1" ht="15.75" customHeight="1">
      <c r="B117" s="99"/>
      <c r="C117" s="100"/>
      <c r="D117" s="101"/>
      <c r="E117" s="102"/>
      <c r="F117" s="103"/>
      <c r="G117" s="40"/>
      <c r="H117" s="104"/>
    </row>
    <row r="118" spans="2:10" s="48" customFormat="1" ht="16.5" thickBot="1">
      <c r="B118" s="105"/>
      <c r="C118" s="106"/>
      <c r="D118" s="106"/>
      <c r="E118" s="107"/>
      <c r="F118" s="107"/>
      <c r="G118" s="8" t="str">
        <f>C92&amp;" SKUPAJ:"</f>
        <v>ELEKTROMONTAŽNA DELA SKUPAJ:</v>
      </c>
      <c r="H118" s="108">
        <f>SUM(H$94:H$116)</f>
        <v>0</v>
      </c>
    </row>
    <row r="119" spans="2:10" s="48" customFormat="1">
      <c r="B119" s="109"/>
      <c r="C119" s="100"/>
      <c r="D119" s="110"/>
      <c r="E119" s="111"/>
      <c r="F119" s="103"/>
      <c r="G119" s="40"/>
      <c r="H119" s="104"/>
      <c r="J119" s="49"/>
    </row>
    <row r="120" spans="2:10" s="48" customFormat="1">
      <c r="B120" s="90" t="s">
        <v>47</v>
      </c>
      <c r="C120" s="288" t="s">
        <v>8</v>
      </c>
      <c r="D120" s="288"/>
      <c r="E120" s="91"/>
      <c r="F120" s="92"/>
      <c r="G120" s="6"/>
      <c r="H120" s="93"/>
      <c r="J120" s="49"/>
    </row>
    <row r="121" spans="2:10" s="48" customFormat="1">
      <c r="B121" s="94"/>
      <c r="C121" s="287"/>
      <c r="D121" s="287"/>
      <c r="E121" s="287"/>
      <c r="F121" s="287"/>
      <c r="G121" s="7"/>
      <c r="H121" s="95"/>
    </row>
    <row r="122" spans="2:10" s="48" customFormat="1" ht="47.25">
      <c r="B122" s="96">
        <f>+COUNT($B$121:B121)+1</f>
        <v>1</v>
      </c>
      <c r="C122" s="97"/>
      <c r="D122" s="98" t="s">
        <v>1435</v>
      </c>
      <c r="E122" s="55" t="s">
        <v>1369</v>
      </c>
      <c r="F122" s="55">
        <v>18</v>
      </c>
      <c r="G122" s="9"/>
      <c r="H122" s="95">
        <f t="shared" ref="H122" si="9">+$F122*G122</f>
        <v>0</v>
      </c>
      <c r="J122" s="49"/>
    </row>
    <row r="123" spans="2:10" s="48" customFormat="1" ht="15.75" customHeight="1">
      <c r="B123" s="99"/>
      <c r="C123" s="100"/>
      <c r="D123" s="101"/>
      <c r="E123" s="102"/>
      <c r="F123" s="103"/>
      <c r="G123" s="40"/>
      <c r="H123" s="104"/>
    </row>
    <row r="124" spans="2:10" s="48" customFormat="1" ht="16.5" thickBot="1">
      <c r="B124" s="105"/>
      <c r="C124" s="106"/>
      <c r="D124" s="106"/>
      <c r="E124" s="107"/>
      <c r="F124" s="107"/>
      <c r="G124" s="8" t="str">
        <f>C120&amp;" SKUPAJ:"</f>
        <v>TUJE STORITVE SKUPAJ:</v>
      </c>
      <c r="H124" s="108">
        <f>SUM(H$122:H$122)</f>
        <v>0</v>
      </c>
    </row>
  </sheetData>
  <mergeCells count="13">
    <mergeCell ref="C33:F33"/>
    <mergeCell ref="C63:D63"/>
    <mergeCell ref="B20:F20"/>
    <mergeCell ref="C22:D22"/>
    <mergeCell ref="C23:F23"/>
    <mergeCell ref="C32:D32"/>
    <mergeCell ref="C40:F40"/>
    <mergeCell ref="C47:F47"/>
    <mergeCell ref="C93:F93"/>
    <mergeCell ref="C120:D120"/>
    <mergeCell ref="C121:F121"/>
    <mergeCell ref="C64:F64"/>
    <mergeCell ref="C92:D92"/>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61" min="1" max="7" man="1"/>
    <brk id="91" min="1" max="7" man="1"/>
  </rowBreaks>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B1:K136"/>
  <sheetViews>
    <sheetView view="pageBreakPreview" topLeftCell="A7" zoomScale="85" zoomScaleNormal="100" zoomScaleSheetLayoutView="85" workbookViewId="0">
      <selection activeCell="E16" sqref="E16"/>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1445</v>
      </c>
      <c r="C1" s="45" t="str">
        <f ca="1">MID(CELL("filename",A1),FIND("]",CELL("filename",A1))+1,255)</f>
        <v>EE VODI - SN OMREŽJE</v>
      </c>
    </row>
    <row r="3" spans="2:10">
      <c r="B3" s="50" t="s">
        <v>13</v>
      </c>
    </row>
    <row r="4" spans="2:10">
      <c r="B4" s="52" t="str">
        <f ca="1">"REKAPITULACIJA "&amp;C1</f>
        <v>REKAPITULACIJA EE VODI - SN OMREŽJE</v>
      </c>
      <c r="C4" s="53"/>
      <c r="D4" s="53"/>
      <c r="E4" s="54"/>
      <c r="F4" s="54"/>
      <c r="G4" s="2"/>
      <c r="H4" s="55"/>
      <c r="I4" s="56"/>
    </row>
    <row r="5" spans="2:10">
      <c r="B5" s="57"/>
      <c r="C5" s="58"/>
      <c r="D5" s="59"/>
      <c r="H5" s="60"/>
      <c r="I5" s="61"/>
      <c r="J5" s="62"/>
    </row>
    <row r="6" spans="2:10">
      <c r="B6" s="63" t="s">
        <v>44</v>
      </c>
      <c r="D6" s="64" t="str">
        <f>VLOOKUP(B6,$B$20:$H$9892,2,FALSE)</f>
        <v>DEMONTAŽNA DELA</v>
      </c>
      <c r="E6" s="65"/>
      <c r="F6" s="47"/>
      <c r="H6" s="66">
        <f>VLOOKUP($D6&amp;" SKUPAJ:",$G$20:H$9956,2,FALSE)</f>
        <v>0</v>
      </c>
      <c r="I6" s="67"/>
      <c r="J6" s="68"/>
    </row>
    <row r="7" spans="2:10">
      <c r="B7" s="63"/>
      <c r="D7" s="64"/>
      <c r="E7" s="65"/>
      <c r="F7" s="47"/>
      <c r="H7" s="66"/>
      <c r="I7" s="69"/>
      <c r="J7" s="70"/>
    </row>
    <row r="8" spans="2:10">
      <c r="B8" s="63" t="s">
        <v>45</v>
      </c>
      <c r="D8" s="64" t="str">
        <f>VLOOKUP(B8,$B$20:$H$9892,2,FALSE)</f>
        <v>PREDDELA</v>
      </c>
      <c r="E8" s="65"/>
      <c r="F8" s="47"/>
      <c r="H8" s="66">
        <f>VLOOKUP($D8&amp;" SKUPAJ:",$G$20:H$9956,2,FALSE)</f>
        <v>0</v>
      </c>
      <c r="I8" s="71"/>
      <c r="J8" s="72"/>
    </row>
    <row r="9" spans="2:10">
      <c r="B9" s="63"/>
      <c r="D9" s="64"/>
      <c r="E9" s="65"/>
      <c r="F9" s="47"/>
      <c r="H9" s="66"/>
      <c r="I9" s="56"/>
    </row>
    <row r="10" spans="2:10">
      <c r="B10" s="63" t="s">
        <v>42</v>
      </c>
      <c r="D10" s="64" t="str">
        <f>VLOOKUP(B10,$B$20:$H$9892,2,FALSE)</f>
        <v>ZEMELJSKA DELA</v>
      </c>
      <c r="E10" s="65"/>
      <c r="F10" s="47"/>
      <c r="H10" s="66">
        <f>VLOOKUP($D10&amp;" SKUPAJ:",$G$20:H$9956,2,FALSE)</f>
        <v>0</v>
      </c>
    </row>
    <row r="11" spans="2:10">
      <c r="B11" s="63"/>
      <c r="D11" s="64"/>
      <c r="E11" s="65"/>
      <c r="F11" s="47"/>
      <c r="H11" s="66"/>
    </row>
    <row r="12" spans="2:10">
      <c r="B12" s="63" t="s">
        <v>46</v>
      </c>
      <c r="D12" s="64" t="str">
        <f>VLOOKUP(B12,$B$20:$H$9892,2,FALSE)</f>
        <v>GRADBENA DELA</v>
      </c>
      <c r="E12" s="65"/>
      <c r="F12" s="47"/>
      <c r="H12" s="66">
        <f>VLOOKUP($D12&amp;" SKUPAJ:",$G$20:H$9956,2,FALSE)</f>
        <v>0</v>
      </c>
    </row>
    <row r="13" spans="2:10">
      <c r="B13" s="63"/>
      <c r="D13" s="64"/>
      <c r="E13" s="65"/>
      <c r="F13" s="47"/>
      <c r="H13" s="66"/>
    </row>
    <row r="14" spans="2:10">
      <c r="B14" s="63" t="s">
        <v>47</v>
      </c>
      <c r="D14" s="64" t="str">
        <f>VLOOKUP(B14,$B$20:$H$9892,2,FALSE)</f>
        <v>ELEKTROMONTAŽNA DELA</v>
      </c>
      <c r="E14" s="65"/>
      <c r="F14" s="47"/>
      <c r="H14" s="66">
        <f>VLOOKUP($D14&amp;" SKUPAJ:",$G$20:H$9956,2,FALSE)</f>
        <v>0</v>
      </c>
    </row>
    <row r="15" spans="2:10">
      <c r="B15" s="63"/>
      <c r="D15" s="64"/>
      <c r="E15" s="65"/>
      <c r="F15" s="47"/>
      <c r="H15" s="66"/>
    </row>
    <row r="16" spans="2:10">
      <c r="B16" s="63" t="s">
        <v>54</v>
      </c>
      <c r="D16" s="64" t="str">
        <f>VLOOKUP(B16,$B$20:$H$9892,2,FALSE)</f>
        <v>TUJE STORITVE</v>
      </c>
      <c r="E16" s="65"/>
      <c r="F16" s="47"/>
      <c r="H16" s="66">
        <f>VLOOKUP($D16&amp;" SKUPAJ:",$G$20:H$9956,2,FALSE)</f>
        <v>0</v>
      </c>
    </row>
    <row r="17" spans="2:11" s="48" customFormat="1" ht="16.5" thickBot="1">
      <c r="B17" s="73"/>
      <c r="C17" s="74"/>
      <c r="D17" s="75"/>
      <c r="E17" s="76"/>
      <c r="F17" s="77"/>
      <c r="G17" s="3"/>
      <c r="H17" s="78"/>
    </row>
    <row r="18" spans="2:11" s="48" customFormat="1" ht="16.5" thickTop="1">
      <c r="B18" s="79"/>
      <c r="C18" s="80"/>
      <c r="D18" s="81"/>
      <c r="E18" s="82"/>
      <c r="F18" s="83"/>
      <c r="G18" s="4" t="str">
        <f ca="1">"SKUPAJ "&amp;C1&amp;" (BREZ DDV):"</f>
        <v>SKUPAJ EE VODI - SN OMREŽJE (BREZ DDV):</v>
      </c>
      <c r="H18" s="84">
        <f>SUM(H6:H16)</f>
        <v>0</v>
      </c>
    </row>
    <row r="20" spans="2:11" s="48" customFormat="1" ht="16.5" thickBot="1">
      <c r="B20" s="85" t="s">
        <v>0</v>
      </c>
      <c r="C20" s="86" t="s">
        <v>1</v>
      </c>
      <c r="D20" s="87" t="s">
        <v>2</v>
      </c>
      <c r="E20" s="88" t="s">
        <v>3</v>
      </c>
      <c r="F20" s="88" t="s">
        <v>4</v>
      </c>
      <c r="G20" s="5" t="s">
        <v>5</v>
      </c>
      <c r="H20" s="88" t="s">
        <v>6</v>
      </c>
    </row>
    <row r="22" spans="2:11">
      <c r="B22" s="289"/>
      <c r="C22" s="289"/>
      <c r="D22" s="289"/>
      <c r="E22" s="289"/>
      <c r="F22" s="289"/>
      <c r="G22" s="41"/>
      <c r="H22" s="89"/>
    </row>
    <row r="24" spans="2:11" s="48" customFormat="1">
      <c r="B24" s="90" t="s">
        <v>44</v>
      </c>
      <c r="C24" s="288" t="s">
        <v>858</v>
      </c>
      <c r="D24" s="288"/>
      <c r="E24" s="91"/>
      <c r="F24" s="92"/>
      <c r="G24" s="6"/>
      <c r="H24" s="93"/>
    </row>
    <row r="25" spans="2:11" s="48" customFormat="1">
      <c r="B25" s="94"/>
      <c r="C25" s="287"/>
      <c r="D25" s="287"/>
      <c r="E25" s="287"/>
      <c r="F25" s="287"/>
      <c r="G25" s="7"/>
      <c r="H25" s="95"/>
    </row>
    <row r="26" spans="2:11" s="48" customFormat="1" ht="63">
      <c r="B26" s="96">
        <f>+COUNT($B$25:B25)+1</f>
        <v>1</v>
      </c>
      <c r="C26" s="97"/>
      <c r="D26" s="98" t="s">
        <v>1009</v>
      </c>
      <c r="E26" s="55" t="s">
        <v>741</v>
      </c>
      <c r="F26" s="55">
        <v>6</v>
      </c>
      <c r="G26" s="9"/>
      <c r="H26" s="95">
        <f>+$F26*G26</f>
        <v>0</v>
      </c>
      <c r="K26" s="46"/>
    </row>
    <row r="27" spans="2:11" s="48" customFormat="1" ht="63">
      <c r="B27" s="96">
        <f>+COUNT($B$25:B26)+1</f>
        <v>2</v>
      </c>
      <c r="C27" s="97"/>
      <c r="D27" s="98" t="s">
        <v>1010</v>
      </c>
      <c r="E27" s="55" t="s">
        <v>729</v>
      </c>
      <c r="F27" s="55">
        <v>780</v>
      </c>
      <c r="G27" s="9"/>
      <c r="H27" s="95">
        <f t="shared" ref="H27" si="0">+$F27*G27</f>
        <v>0</v>
      </c>
      <c r="K27" s="46"/>
    </row>
    <row r="28" spans="2:11" s="48" customFormat="1" ht="141.75">
      <c r="B28" s="96">
        <f>+COUNT($B$25:B27)+1</f>
        <v>3</v>
      </c>
      <c r="C28" s="97"/>
      <c r="D28" s="98" t="s">
        <v>1394</v>
      </c>
      <c r="E28" s="55" t="s">
        <v>741</v>
      </c>
      <c r="F28" s="55">
        <v>2</v>
      </c>
      <c r="G28" s="9"/>
      <c r="H28" s="95">
        <f t="shared" ref="H28" si="1">+$F28*G28</f>
        <v>0</v>
      </c>
      <c r="K28" s="46"/>
    </row>
    <row r="29" spans="2:11" s="48" customFormat="1" ht="15.75" customHeight="1">
      <c r="B29" s="99"/>
      <c r="C29" s="100"/>
      <c r="D29" s="101"/>
      <c r="E29" s="102"/>
      <c r="F29" s="103"/>
      <c r="G29" s="40"/>
      <c r="H29" s="104"/>
    </row>
    <row r="30" spans="2:11" s="48" customFormat="1" ht="16.5" thickBot="1">
      <c r="B30" s="105"/>
      <c r="C30" s="106"/>
      <c r="D30" s="106"/>
      <c r="E30" s="107"/>
      <c r="F30" s="107"/>
      <c r="G30" s="8" t="str">
        <f>C24&amp;" SKUPAJ:"</f>
        <v>DEMONTAŽNA DELA SKUPAJ:</v>
      </c>
      <c r="H30" s="108">
        <f>SUM(H$26:H$28)</f>
        <v>0</v>
      </c>
    </row>
    <row r="31" spans="2:11" s="48" customFormat="1">
      <c r="B31" s="99"/>
      <c r="C31" s="100"/>
      <c r="D31" s="101"/>
      <c r="E31" s="102"/>
      <c r="F31" s="103"/>
      <c r="G31" s="40"/>
      <c r="H31" s="104"/>
    </row>
    <row r="32" spans="2:11" s="48" customFormat="1">
      <c r="B32" s="90" t="s">
        <v>45</v>
      </c>
      <c r="C32" s="288" t="s">
        <v>57</v>
      </c>
      <c r="D32" s="288"/>
      <c r="E32" s="91"/>
      <c r="F32" s="92"/>
      <c r="G32" s="6"/>
      <c r="H32" s="93"/>
    </row>
    <row r="33" spans="2:10" s="48" customFormat="1">
      <c r="B33" s="94"/>
      <c r="C33" s="287"/>
      <c r="D33" s="287"/>
      <c r="E33" s="287"/>
      <c r="F33" s="287"/>
      <c r="G33" s="7"/>
      <c r="H33" s="95"/>
    </row>
    <row r="34" spans="2:10" s="48" customFormat="1" ht="31.5">
      <c r="B34" s="96">
        <f>+COUNT($B$33:B33)+1</f>
        <v>1</v>
      </c>
      <c r="C34" s="97"/>
      <c r="D34" s="98" t="s">
        <v>1011</v>
      </c>
      <c r="E34" s="55" t="s">
        <v>729</v>
      </c>
      <c r="F34" s="55">
        <v>975</v>
      </c>
      <c r="G34" s="9"/>
      <c r="H34" s="95">
        <f t="shared" ref="H34:H37" si="2">+$F34*G34</f>
        <v>0</v>
      </c>
    </row>
    <row r="35" spans="2:10" s="48" customFormat="1">
      <c r="B35" s="96">
        <f>+COUNT($B$33:B34)+1</f>
        <v>2</v>
      </c>
      <c r="C35" s="97"/>
      <c r="D35" s="98" t="s">
        <v>862</v>
      </c>
      <c r="E35" s="55" t="s">
        <v>729</v>
      </c>
      <c r="F35" s="55">
        <v>1180</v>
      </c>
      <c r="G35" s="9"/>
      <c r="H35" s="95">
        <f t="shared" si="2"/>
        <v>0</v>
      </c>
    </row>
    <row r="36" spans="2:10" s="48" customFormat="1" ht="47.25">
      <c r="B36" s="96">
        <f>+COUNT($B$33:B35)+1</f>
        <v>3</v>
      </c>
      <c r="C36" s="97"/>
      <c r="D36" s="98" t="s">
        <v>863</v>
      </c>
      <c r="E36" s="55" t="s">
        <v>855</v>
      </c>
      <c r="F36" s="55">
        <v>1</v>
      </c>
      <c r="G36" s="9"/>
      <c r="H36" s="95">
        <f t="shared" si="2"/>
        <v>0</v>
      </c>
    </row>
    <row r="37" spans="2:10" s="48" customFormat="1" ht="94.5">
      <c r="B37" s="96">
        <f>+COUNT($B$33:B36)+1</f>
        <v>4</v>
      </c>
      <c r="C37" s="97"/>
      <c r="D37" s="98" t="s">
        <v>864</v>
      </c>
      <c r="E37" s="55" t="s">
        <v>855</v>
      </c>
      <c r="F37" s="55">
        <v>1</v>
      </c>
      <c r="G37" s="9"/>
      <c r="H37" s="95">
        <f t="shared" si="2"/>
        <v>0</v>
      </c>
    </row>
    <row r="38" spans="2:10" s="48" customFormat="1" ht="15.75" customHeight="1">
      <c r="B38" s="99"/>
      <c r="C38" s="100"/>
      <c r="D38" s="101"/>
      <c r="E38" s="102"/>
      <c r="F38" s="103"/>
      <c r="G38" s="40"/>
      <c r="H38" s="104"/>
    </row>
    <row r="39" spans="2:10" s="48" customFormat="1" ht="16.5" thickBot="1">
      <c r="B39" s="105"/>
      <c r="C39" s="106"/>
      <c r="D39" s="106"/>
      <c r="E39" s="107"/>
      <c r="F39" s="107"/>
      <c r="G39" s="8" t="str">
        <f>C32&amp;" SKUPAJ:"</f>
        <v>PREDDELA SKUPAJ:</v>
      </c>
      <c r="H39" s="108">
        <f>SUM(H$34:H$37)</f>
        <v>0</v>
      </c>
    </row>
    <row r="40" spans="2:10" s="48" customFormat="1">
      <c r="B40" s="109"/>
      <c r="C40" s="100"/>
      <c r="D40" s="110"/>
      <c r="E40" s="111"/>
      <c r="F40" s="103"/>
      <c r="G40" s="40"/>
      <c r="H40" s="104"/>
      <c r="J40" s="49"/>
    </row>
    <row r="41" spans="2:10" s="48" customFormat="1">
      <c r="B41" s="90" t="s">
        <v>42</v>
      </c>
      <c r="C41" s="288" t="s">
        <v>59</v>
      </c>
      <c r="D41" s="288"/>
      <c r="E41" s="91"/>
      <c r="F41" s="92"/>
      <c r="G41" s="6"/>
      <c r="H41" s="93"/>
      <c r="J41" s="49"/>
    </row>
    <row r="42" spans="2:10" s="48" customFormat="1">
      <c r="B42" s="94" t="s">
        <v>118</v>
      </c>
      <c r="C42" s="287" t="s">
        <v>1436</v>
      </c>
      <c r="D42" s="287"/>
      <c r="E42" s="287"/>
      <c r="F42" s="287"/>
      <c r="G42" s="7"/>
      <c r="H42" s="95"/>
    </row>
    <row r="43" spans="2:10" s="48" customFormat="1" ht="78.75">
      <c r="B43" s="96">
        <f>+COUNT($B$42:B42)+1</f>
        <v>1</v>
      </c>
      <c r="C43" s="97"/>
      <c r="D43" s="98" t="s">
        <v>1012</v>
      </c>
      <c r="E43" s="55" t="s">
        <v>714</v>
      </c>
      <c r="F43" s="55">
        <v>310.39999999999998</v>
      </c>
      <c r="G43" s="9"/>
      <c r="H43" s="95">
        <f t="shared" ref="H43" si="3">+$F43*G43</f>
        <v>0</v>
      </c>
      <c r="J43" s="49"/>
    </row>
    <row r="44" spans="2:10" s="48" customFormat="1" ht="78.75">
      <c r="B44" s="96">
        <f>+COUNT($B$42:B43)+1</f>
        <v>2</v>
      </c>
      <c r="C44" s="97"/>
      <c r="D44" s="98" t="s">
        <v>1013</v>
      </c>
      <c r="E44" s="55" t="s">
        <v>714</v>
      </c>
      <c r="F44" s="55">
        <v>77.599999999999994</v>
      </c>
      <c r="G44" s="9"/>
      <c r="H44" s="95">
        <f t="shared" ref="H44:H70" si="4">+$F44*G44</f>
        <v>0</v>
      </c>
      <c r="J44" s="49"/>
    </row>
    <row r="45" spans="2:10" s="48" customFormat="1" ht="63">
      <c r="B45" s="96">
        <f>+COUNT($B$42:B44)+1</f>
        <v>3</v>
      </c>
      <c r="C45" s="97"/>
      <c r="D45" s="98" t="s">
        <v>981</v>
      </c>
      <c r="E45" s="55" t="s">
        <v>714</v>
      </c>
      <c r="F45" s="55">
        <v>102.6</v>
      </c>
      <c r="G45" s="9"/>
      <c r="H45" s="95">
        <f t="shared" ref="H45:H66" si="5">+$F45*G45</f>
        <v>0</v>
      </c>
      <c r="J45" s="49"/>
    </row>
    <row r="46" spans="2:10" s="48" customFormat="1" ht="47.25">
      <c r="B46" s="96">
        <f>+COUNT($B$42:B45)+1</f>
        <v>4</v>
      </c>
      <c r="C46" s="97"/>
      <c r="D46" s="98" t="s">
        <v>1433</v>
      </c>
      <c r="E46" s="55" t="s">
        <v>714</v>
      </c>
      <c r="F46" s="55">
        <v>269.8</v>
      </c>
      <c r="G46" s="9"/>
      <c r="H46" s="95">
        <f t="shared" si="5"/>
        <v>0</v>
      </c>
      <c r="J46" s="49"/>
    </row>
    <row r="47" spans="2:10" s="48" customFormat="1" ht="31.5">
      <c r="B47" s="96">
        <f>+COUNT($B$42:B46)+1</f>
        <v>5</v>
      </c>
      <c r="C47" s="97"/>
      <c r="D47" s="98" t="s">
        <v>880</v>
      </c>
      <c r="E47" s="55" t="s">
        <v>729</v>
      </c>
      <c r="F47" s="55">
        <v>780</v>
      </c>
      <c r="G47" s="9"/>
      <c r="H47" s="95">
        <f t="shared" si="5"/>
        <v>0</v>
      </c>
      <c r="J47" s="49"/>
    </row>
    <row r="48" spans="2:10" s="48" customFormat="1" ht="31.5">
      <c r="B48" s="96">
        <f>+COUNT($B$42:B47)+1</f>
        <v>6</v>
      </c>
      <c r="C48" s="97"/>
      <c r="D48" s="98" t="s">
        <v>1388</v>
      </c>
      <c r="E48" s="55" t="s">
        <v>714</v>
      </c>
      <c r="F48" s="55">
        <v>118.2</v>
      </c>
      <c r="G48" s="9"/>
      <c r="H48" s="95">
        <f t="shared" si="5"/>
        <v>0</v>
      </c>
      <c r="J48" s="49"/>
    </row>
    <row r="49" spans="2:10" s="48" customFormat="1">
      <c r="B49" s="94" t="s">
        <v>121</v>
      </c>
      <c r="C49" s="287" t="s">
        <v>1019</v>
      </c>
      <c r="D49" s="287"/>
      <c r="E49" s="287"/>
      <c r="F49" s="287"/>
      <c r="G49" s="7"/>
      <c r="H49" s="95"/>
    </row>
    <row r="50" spans="2:10" s="48" customFormat="1" ht="78.75">
      <c r="B50" s="96">
        <f>+COUNT($B$42:B49)+1</f>
        <v>7</v>
      </c>
      <c r="C50" s="97"/>
      <c r="D50" s="98" t="s">
        <v>1012</v>
      </c>
      <c r="E50" s="55" t="s">
        <v>714</v>
      </c>
      <c r="F50" s="55">
        <v>32.200000000000003</v>
      </c>
      <c r="G50" s="9"/>
      <c r="H50" s="95">
        <f t="shared" si="5"/>
        <v>0</v>
      </c>
      <c r="J50" s="49"/>
    </row>
    <row r="51" spans="2:10" s="48" customFormat="1" ht="78.75">
      <c r="B51" s="96">
        <f>+COUNT($B$42:B50)+1</f>
        <v>8</v>
      </c>
      <c r="C51" s="97"/>
      <c r="D51" s="98" t="s">
        <v>1013</v>
      </c>
      <c r="E51" s="55" t="s">
        <v>714</v>
      </c>
      <c r="F51" s="55">
        <v>8.1</v>
      </c>
      <c r="G51" s="9"/>
      <c r="H51" s="95">
        <f t="shared" si="5"/>
        <v>0</v>
      </c>
      <c r="J51" s="49"/>
    </row>
    <row r="52" spans="2:10" s="48" customFormat="1" ht="63">
      <c r="B52" s="96">
        <f>+COUNT($B$42:B51)+1</f>
        <v>9</v>
      </c>
      <c r="C52" s="97"/>
      <c r="D52" s="98" t="s">
        <v>981</v>
      </c>
      <c r="E52" s="55" t="s">
        <v>714</v>
      </c>
      <c r="F52" s="55">
        <v>10.6</v>
      </c>
      <c r="G52" s="9"/>
      <c r="H52" s="95">
        <f t="shared" si="5"/>
        <v>0</v>
      </c>
      <c r="J52" s="49"/>
    </row>
    <row r="53" spans="2:10" s="48" customFormat="1" ht="47.25">
      <c r="B53" s="96">
        <f>+COUNT($B$42:B52)+1</f>
        <v>10</v>
      </c>
      <c r="C53" s="97"/>
      <c r="D53" s="98" t="s">
        <v>1433</v>
      </c>
      <c r="E53" s="55" t="s">
        <v>714</v>
      </c>
      <c r="F53" s="55">
        <v>28</v>
      </c>
      <c r="G53" s="9"/>
      <c r="H53" s="95">
        <f t="shared" si="5"/>
        <v>0</v>
      </c>
      <c r="J53" s="49"/>
    </row>
    <row r="54" spans="2:10" s="48" customFormat="1" ht="31.5">
      <c r="B54" s="96">
        <f>+COUNT($B$42:B53)+1</f>
        <v>11</v>
      </c>
      <c r="C54" s="97"/>
      <c r="D54" s="98" t="s">
        <v>880</v>
      </c>
      <c r="E54" s="55" t="s">
        <v>729</v>
      </c>
      <c r="F54" s="55">
        <v>81</v>
      </c>
      <c r="G54" s="9"/>
      <c r="H54" s="95">
        <f t="shared" si="5"/>
        <v>0</v>
      </c>
      <c r="J54" s="49"/>
    </row>
    <row r="55" spans="2:10" s="48" customFormat="1" ht="31.5">
      <c r="B55" s="96">
        <f>+COUNT($B$42:B54)+1</f>
        <v>12</v>
      </c>
      <c r="C55" s="97"/>
      <c r="D55" s="98" t="s">
        <v>1388</v>
      </c>
      <c r="E55" s="55" t="s">
        <v>714</v>
      </c>
      <c r="F55" s="55">
        <v>12.3</v>
      </c>
      <c r="G55" s="9"/>
      <c r="H55" s="95">
        <f t="shared" si="5"/>
        <v>0</v>
      </c>
      <c r="J55" s="49"/>
    </row>
    <row r="56" spans="2:10" s="48" customFormat="1">
      <c r="B56" s="94" t="s">
        <v>127</v>
      </c>
      <c r="C56" s="287" t="s">
        <v>983</v>
      </c>
      <c r="D56" s="287"/>
      <c r="E56" s="287"/>
      <c r="F56" s="287"/>
      <c r="G56" s="7"/>
      <c r="H56" s="95"/>
    </row>
    <row r="57" spans="2:10" s="48" customFormat="1" ht="78.75">
      <c r="B57" s="96">
        <f>+COUNT($B$42:B56)+1</f>
        <v>13</v>
      </c>
      <c r="C57" s="97"/>
      <c r="D57" s="98" t="s">
        <v>1014</v>
      </c>
      <c r="E57" s="55" t="s">
        <v>714</v>
      </c>
      <c r="F57" s="55">
        <v>7.4</v>
      </c>
      <c r="G57" s="9"/>
      <c r="H57" s="95">
        <f t="shared" si="5"/>
        <v>0</v>
      </c>
      <c r="J57" s="49"/>
    </row>
    <row r="58" spans="2:10" s="48" customFormat="1" ht="78.75">
      <c r="B58" s="96">
        <f>+COUNT($B$42:B57)+1</f>
        <v>14</v>
      </c>
      <c r="C58" s="97"/>
      <c r="D58" s="98" t="s">
        <v>1015</v>
      </c>
      <c r="E58" s="55" t="s">
        <v>714</v>
      </c>
      <c r="F58" s="55">
        <v>1.9</v>
      </c>
      <c r="G58" s="9"/>
      <c r="H58" s="95">
        <f t="shared" si="5"/>
        <v>0</v>
      </c>
      <c r="J58" s="49"/>
    </row>
    <row r="59" spans="2:10" s="48" customFormat="1" ht="63">
      <c r="B59" s="96">
        <f>+COUNT($B$42:B58)+1</f>
        <v>15</v>
      </c>
      <c r="C59" s="97"/>
      <c r="D59" s="98" t="s">
        <v>986</v>
      </c>
      <c r="E59" s="55" t="s">
        <v>714</v>
      </c>
      <c r="F59" s="55">
        <v>967.3</v>
      </c>
      <c r="G59" s="9"/>
      <c r="H59" s="95">
        <f t="shared" si="5"/>
        <v>0</v>
      </c>
      <c r="J59" s="49"/>
    </row>
    <row r="60" spans="2:10" s="48" customFormat="1" ht="63">
      <c r="B60" s="96">
        <f>+COUNT($B$42:B59)+1</f>
        <v>16</v>
      </c>
      <c r="C60" s="97"/>
      <c r="D60" s="98" t="s">
        <v>987</v>
      </c>
      <c r="E60" s="55" t="s">
        <v>714</v>
      </c>
      <c r="F60" s="55">
        <v>241.8</v>
      </c>
      <c r="G60" s="9"/>
      <c r="H60" s="95">
        <f t="shared" si="5"/>
        <v>0</v>
      </c>
      <c r="J60" s="49"/>
    </row>
    <row r="61" spans="2:10" s="48" customFormat="1" ht="31.5">
      <c r="B61" s="96">
        <f>+COUNT($B$42:B60)+1</f>
        <v>17</v>
      </c>
      <c r="C61" s="97"/>
      <c r="D61" s="98" t="s">
        <v>865</v>
      </c>
      <c r="E61" s="55" t="s">
        <v>719</v>
      </c>
      <c r="F61" s="55">
        <v>886.1</v>
      </c>
      <c r="G61" s="9"/>
      <c r="H61" s="95">
        <f t="shared" si="5"/>
        <v>0</v>
      </c>
      <c r="J61" s="49"/>
    </row>
    <row r="62" spans="2:10" s="48" customFormat="1" ht="78.75">
      <c r="B62" s="96">
        <f>+COUNT($B$42:B61)+1</f>
        <v>18</v>
      </c>
      <c r="C62" s="97"/>
      <c r="D62" s="98" t="s">
        <v>866</v>
      </c>
      <c r="E62" s="55" t="s">
        <v>714</v>
      </c>
      <c r="F62" s="55">
        <v>298.39999999999998</v>
      </c>
      <c r="G62" s="9"/>
      <c r="H62" s="95">
        <f t="shared" si="5"/>
        <v>0</v>
      </c>
      <c r="J62" s="49"/>
    </row>
    <row r="63" spans="2:10" s="48" customFormat="1" ht="63">
      <c r="B63" s="96">
        <f>+COUNT($B$42:B62)+1</f>
        <v>19</v>
      </c>
      <c r="C63" s="97"/>
      <c r="D63" s="98" t="s">
        <v>867</v>
      </c>
      <c r="E63" s="55" t="s">
        <v>714</v>
      </c>
      <c r="F63" s="55">
        <v>77.900000000000006</v>
      </c>
      <c r="G63" s="9"/>
      <c r="H63" s="95">
        <f t="shared" si="5"/>
        <v>0</v>
      </c>
      <c r="J63" s="49"/>
    </row>
    <row r="64" spans="2:10" s="48" customFormat="1" ht="63">
      <c r="B64" s="96">
        <f>+COUNT($B$42:B63)+1</f>
        <v>20</v>
      </c>
      <c r="C64" s="97"/>
      <c r="D64" s="98" t="s">
        <v>868</v>
      </c>
      <c r="E64" s="55" t="s">
        <v>714</v>
      </c>
      <c r="F64" s="55">
        <v>628.9</v>
      </c>
      <c r="G64" s="9"/>
      <c r="H64" s="95">
        <f t="shared" si="5"/>
        <v>0</v>
      </c>
      <c r="J64" s="49"/>
    </row>
    <row r="65" spans="2:10" s="48" customFormat="1" ht="78.75">
      <c r="B65" s="96">
        <f>+COUNT($B$42:B64)+1</f>
        <v>21</v>
      </c>
      <c r="C65" s="97"/>
      <c r="D65" s="98" t="s">
        <v>869</v>
      </c>
      <c r="E65" s="55" t="s">
        <v>714</v>
      </c>
      <c r="F65" s="55">
        <v>119.4</v>
      </c>
      <c r="G65" s="9"/>
      <c r="H65" s="95">
        <f t="shared" si="5"/>
        <v>0</v>
      </c>
      <c r="J65" s="49"/>
    </row>
    <row r="66" spans="2:10" s="48" customFormat="1" ht="47.25">
      <c r="B66" s="96">
        <f>+COUNT($B$42:B65)+1</f>
        <v>22</v>
      </c>
      <c r="C66" s="97"/>
      <c r="D66" s="98" t="s">
        <v>1016</v>
      </c>
      <c r="E66" s="55" t="s">
        <v>714</v>
      </c>
      <c r="F66" s="55">
        <v>34.4</v>
      </c>
      <c r="G66" s="9"/>
      <c r="H66" s="95">
        <f t="shared" si="5"/>
        <v>0</v>
      </c>
      <c r="J66" s="49"/>
    </row>
    <row r="67" spans="2:10" s="48" customFormat="1" ht="47.25">
      <c r="B67" s="96">
        <f>+COUNT($B$42:B66)+1</f>
        <v>23</v>
      </c>
      <c r="C67" s="97"/>
      <c r="D67" s="98" t="s">
        <v>1017</v>
      </c>
      <c r="E67" s="55" t="s">
        <v>714</v>
      </c>
      <c r="F67" s="55">
        <v>8.6</v>
      </c>
      <c r="G67" s="9"/>
      <c r="H67" s="95">
        <f t="shared" si="4"/>
        <v>0</v>
      </c>
      <c r="J67" s="49"/>
    </row>
    <row r="68" spans="2:10" s="48" customFormat="1" ht="78.75">
      <c r="B68" s="96">
        <f>+COUNT($B$42:B67)+1</f>
        <v>24</v>
      </c>
      <c r="C68" s="97"/>
      <c r="D68" s="98" t="s">
        <v>1018</v>
      </c>
      <c r="E68" s="55" t="s">
        <v>714</v>
      </c>
      <c r="F68" s="55">
        <v>3.9</v>
      </c>
      <c r="G68" s="9"/>
      <c r="H68" s="95">
        <f t="shared" si="4"/>
        <v>0</v>
      </c>
      <c r="J68" s="49"/>
    </row>
    <row r="69" spans="2:10" s="48" customFormat="1" ht="31.5">
      <c r="B69" s="96">
        <f>+COUNT($B$42:B68)+1</f>
        <v>25</v>
      </c>
      <c r="C69" s="97"/>
      <c r="D69" s="98" t="s">
        <v>1388</v>
      </c>
      <c r="E69" s="55" t="s">
        <v>714</v>
      </c>
      <c r="F69" s="55">
        <v>593.5</v>
      </c>
      <c r="G69" s="9"/>
      <c r="H69" s="95">
        <f t="shared" si="4"/>
        <v>0</v>
      </c>
      <c r="J69" s="49"/>
    </row>
    <row r="70" spans="2:10" s="48" customFormat="1" ht="31.5">
      <c r="B70" s="96">
        <f>+COUNT($B$42:B69)+1</f>
        <v>26</v>
      </c>
      <c r="C70" s="97"/>
      <c r="D70" s="98" t="s">
        <v>870</v>
      </c>
      <c r="E70" s="55" t="s">
        <v>719</v>
      </c>
      <c r="F70" s="55">
        <v>1205</v>
      </c>
      <c r="G70" s="9"/>
      <c r="H70" s="95">
        <f t="shared" si="4"/>
        <v>0</v>
      </c>
      <c r="J70" s="49"/>
    </row>
    <row r="71" spans="2:10" s="48" customFormat="1" ht="15.75" customHeight="1">
      <c r="B71" s="99"/>
      <c r="C71" s="100"/>
      <c r="D71" s="101"/>
      <c r="E71" s="102"/>
      <c r="F71" s="103"/>
      <c r="G71" s="40"/>
      <c r="H71" s="104"/>
    </row>
    <row r="72" spans="2:10" s="48" customFormat="1" ht="16.5" thickBot="1">
      <c r="B72" s="105"/>
      <c r="C72" s="106"/>
      <c r="D72" s="106"/>
      <c r="E72" s="107"/>
      <c r="F72" s="107"/>
      <c r="G72" s="8" t="str">
        <f>C41&amp;" SKUPAJ:"</f>
        <v>ZEMELJSKA DELA SKUPAJ:</v>
      </c>
      <c r="H72" s="108">
        <f>SUM(H$42:H$70)</f>
        <v>0</v>
      </c>
    </row>
    <row r="73" spans="2:10" s="48" customFormat="1">
      <c r="B73" s="109"/>
      <c r="C73" s="100"/>
      <c r="D73" s="110"/>
      <c r="E73" s="111"/>
      <c r="F73" s="103"/>
      <c r="G73" s="40"/>
      <c r="H73" s="104"/>
      <c r="J73" s="49"/>
    </row>
    <row r="74" spans="2:10" s="48" customFormat="1">
      <c r="B74" s="90" t="s">
        <v>46</v>
      </c>
      <c r="C74" s="288" t="s">
        <v>871</v>
      </c>
      <c r="D74" s="288"/>
      <c r="E74" s="91"/>
      <c r="F74" s="92"/>
      <c r="G74" s="6"/>
      <c r="H74" s="93"/>
      <c r="J74" s="49"/>
    </row>
    <row r="75" spans="2:10" s="48" customFormat="1">
      <c r="B75" s="94"/>
      <c r="C75" s="287"/>
      <c r="D75" s="287"/>
      <c r="E75" s="287"/>
      <c r="F75" s="287"/>
      <c r="G75" s="7"/>
      <c r="H75" s="95"/>
    </row>
    <row r="76" spans="2:10" s="48" customFormat="1" ht="94.5">
      <c r="B76" s="96">
        <f>+COUNT($B75:B$75)+1</f>
        <v>1</v>
      </c>
      <c r="C76" s="97"/>
      <c r="D76" s="98" t="s">
        <v>1020</v>
      </c>
      <c r="E76" s="55" t="s">
        <v>729</v>
      </c>
      <c r="F76" s="55">
        <v>864</v>
      </c>
      <c r="G76" s="9"/>
      <c r="H76" s="95">
        <f t="shared" ref="H76" si="6">+$F76*G76</f>
        <v>0</v>
      </c>
      <c r="J76" s="49"/>
    </row>
    <row r="77" spans="2:10" s="48" customFormat="1" ht="47.25">
      <c r="B77" s="96">
        <f>+COUNT($B$75:B76)+1</f>
        <v>2</v>
      </c>
      <c r="C77" s="97"/>
      <c r="D77" s="98" t="s">
        <v>872</v>
      </c>
      <c r="E77" s="55" t="s">
        <v>729</v>
      </c>
      <c r="F77" s="55">
        <v>7944</v>
      </c>
      <c r="G77" s="9"/>
      <c r="H77" s="95">
        <f t="shared" ref="H77:H78" si="7">+$F77*G77</f>
        <v>0</v>
      </c>
      <c r="J77" s="49"/>
    </row>
    <row r="78" spans="2:10" s="48" customFormat="1" ht="47.25">
      <c r="B78" s="96">
        <f>+COUNT($B$75:B77)+1</f>
        <v>3</v>
      </c>
      <c r="C78" s="97"/>
      <c r="D78" s="98" t="s">
        <v>1021</v>
      </c>
      <c r="E78" s="55" t="s">
        <v>729</v>
      </c>
      <c r="F78" s="55">
        <v>235</v>
      </c>
      <c r="G78" s="9"/>
      <c r="H78" s="95">
        <f t="shared" si="7"/>
        <v>0</v>
      </c>
      <c r="J78" s="49"/>
    </row>
    <row r="79" spans="2:10" s="48" customFormat="1" ht="31.5">
      <c r="B79" s="96">
        <f>+COUNT($B$75:B78)+1</f>
        <v>4</v>
      </c>
      <c r="C79" s="97"/>
      <c r="D79" s="98" t="s">
        <v>877</v>
      </c>
      <c r="E79" s="55" t="s">
        <v>729</v>
      </c>
      <c r="F79" s="55">
        <v>1180</v>
      </c>
      <c r="G79" s="9"/>
      <c r="H79" s="95">
        <f t="shared" ref="H79:H97" si="8">+$F79*G79</f>
        <v>0</v>
      </c>
      <c r="J79" s="49"/>
    </row>
    <row r="80" spans="2:10" s="48" customFormat="1" ht="31.5">
      <c r="B80" s="96">
        <f>+COUNT($B$75:B79)+1</f>
        <v>5</v>
      </c>
      <c r="C80" s="97"/>
      <c r="D80" s="98" t="s">
        <v>878</v>
      </c>
      <c r="E80" s="55" t="s">
        <v>855</v>
      </c>
      <c r="F80" s="55">
        <v>1</v>
      </c>
      <c r="G80" s="9"/>
      <c r="H80" s="95">
        <f t="shared" si="8"/>
        <v>0</v>
      </c>
      <c r="J80" s="49"/>
    </row>
    <row r="81" spans="2:10" s="48" customFormat="1" ht="31.5">
      <c r="B81" s="96">
        <f>+COUNT($B$75:B80)+1</f>
        <v>6</v>
      </c>
      <c r="C81" s="97"/>
      <c r="D81" s="98" t="s">
        <v>879</v>
      </c>
      <c r="E81" s="55" t="s">
        <v>741</v>
      </c>
      <c r="F81" s="55">
        <v>236</v>
      </c>
      <c r="G81" s="9"/>
      <c r="H81" s="95">
        <f t="shared" si="8"/>
        <v>0</v>
      </c>
      <c r="J81" s="49"/>
    </row>
    <row r="82" spans="2:10" s="48" customFormat="1" ht="31.5">
      <c r="B82" s="96">
        <f>+COUNT($B$75:B81)+1</f>
        <v>7</v>
      </c>
      <c r="C82" s="97"/>
      <c r="D82" s="98" t="s">
        <v>880</v>
      </c>
      <c r="E82" s="55" t="s">
        <v>729</v>
      </c>
      <c r="F82" s="55">
        <v>1180</v>
      </c>
      <c r="G82" s="9"/>
      <c r="H82" s="95">
        <f t="shared" si="8"/>
        <v>0</v>
      </c>
      <c r="J82" s="49"/>
    </row>
    <row r="83" spans="2:10" s="48" customFormat="1" ht="78.75">
      <c r="B83" s="96">
        <f>+COUNT($B$75:B82)+1</f>
        <v>8</v>
      </c>
      <c r="C83" s="97"/>
      <c r="D83" s="98" t="s">
        <v>1022</v>
      </c>
      <c r="E83" s="55" t="s">
        <v>855</v>
      </c>
      <c r="F83" s="55">
        <v>2</v>
      </c>
      <c r="G83" s="9"/>
      <c r="H83" s="95">
        <f t="shared" si="8"/>
        <v>0</v>
      </c>
      <c r="J83" s="49"/>
    </row>
    <row r="84" spans="2:10" s="48" customFormat="1" ht="78.75">
      <c r="B84" s="96">
        <f>+COUNT($B$75:B83)+1</f>
        <v>9</v>
      </c>
      <c r="C84" s="97"/>
      <c r="D84" s="98" t="s">
        <v>1023</v>
      </c>
      <c r="E84" s="55" t="s">
        <v>855</v>
      </c>
      <c r="F84" s="55">
        <v>1</v>
      </c>
      <c r="G84" s="9"/>
      <c r="H84" s="95">
        <f t="shared" si="8"/>
        <v>0</v>
      </c>
      <c r="J84" s="49"/>
    </row>
    <row r="85" spans="2:10" s="48" customFormat="1" ht="47.25">
      <c r="B85" s="96">
        <f>+COUNT($B$75:B84)+1</f>
        <v>10</v>
      </c>
      <c r="C85" s="97"/>
      <c r="D85" s="98" t="s">
        <v>1024</v>
      </c>
      <c r="E85" s="55" t="s">
        <v>855</v>
      </c>
      <c r="F85" s="55">
        <v>18</v>
      </c>
      <c r="G85" s="9"/>
      <c r="H85" s="95">
        <f t="shared" si="8"/>
        <v>0</v>
      </c>
      <c r="J85" s="49"/>
    </row>
    <row r="86" spans="2:10" s="48" customFormat="1" ht="63">
      <c r="B86" s="96"/>
      <c r="C86" s="131" t="s">
        <v>917</v>
      </c>
      <c r="D86" s="132" t="s">
        <v>1025</v>
      </c>
      <c r="E86" s="133" t="s">
        <v>714</v>
      </c>
      <c r="F86" s="133">
        <v>9.58</v>
      </c>
      <c r="G86" s="134"/>
      <c r="H86" s="135"/>
      <c r="J86" s="49"/>
    </row>
    <row r="87" spans="2:10" s="48" customFormat="1">
      <c r="B87" s="96"/>
      <c r="C87" s="136"/>
      <c r="D87" s="132" t="s">
        <v>883</v>
      </c>
      <c r="E87" s="133" t="s">
        <v>719</v>
      </c>
      <c r="F87" s="133">
        <v>4</v>
      </c>
      <c r="G87" s="134"/>
      <c r="H87" s="135"/>
      <c r="J87" s="49"/>
    </row>
    <row r="88" spans="2:10" s="48" customFormat="1">
      <c r="B88" s="96"/>
      <c r="C88" s="136"/>
      <c r="D88" s="132" t="s">
        <v>884</v>
      </c>
      <c r="E88" s="133" t="s">
        <v>719</v>
      </c>
      <c r="F88" s="133">
        <v>4</v>
      </c>
      <c r="G88" s="134"/>
      <c r="H88" s="135"/>
      <c r="J88" s="49"/>
    </row>
    <row r="89" spans="2:10" s="48" customFormat="1" ht="31.5">
      <c r="B89" s="96"/>
      <c r="C89" s="136"/>
      <c r="D89" s="132" t="s">
        <v>885</v>
      </c>
      <c r="E89" s="133" t="s">
        <v>714</v>
      </c>
      <c r="F89" s="133">
        <v>0.4</v>
      </c>
      <c r="G89" s="134"/>
      <c r="H89" s="135"/>
      <c r="J89" s="49"/>
    </row>
    <row r="90" spans="2:10" s="48" customFormat="1" ht="47.25">
      <c r="B90" s="96"/>
      <c r="C90" s="136"/>
      <c r="D90" s="132" t="s">
        <v>1026</v>
      </c>
      <c r="E90" s="133" t="s">
        <v>741</v>
      </c>
      <c r="F90" s="133">
        <v>1</v>
      </c>
      <c r="G90" s="134"/>
      <c r="H90" s="135"/>
      <c r="J90" s="49"/>
    </row>
    <row r="91" spans="2:10" s="48" customFormat="1" ht="63">
      <c r="B91" s="96"/>
      <c r="C91" s="136"/>
      <c r="D91" s="132" t="s">
        <v>1027</v>
      </c>
      <c r="E91" s="133" t="s">
        <v>741</v>
      </c>
      <c r="F91" s="133">
        <v>1</v>
      </c>
      <c r="G91" s="134"/>
      <c r="H91" s="135"/>
      <c r="J91" s="49"/>
    </row>
    <row r="92" spans="2:10" s="48" customFormat="1" ht="63">
      <c r="B92" s="96"/>
      <c r="C92" s="136"/>
      <c r="D92" s="132" t="s">
        <v>1028</v>
      </c>
      <c r="E92" s="133" t="s">
        <v>741</v>
      </c>
      <c r="F92" s="133">
        <v>1</v>
      </c>
      <c r="G92" s="134"/>
      <c r="H92" s="135"/>
      <c r="J92" s="49"/>
    </row>
    <row r="93" spans="2:10" s="48" customFormat="1" ht="63">
      <c r="B93" s="96"/>
      <c r="C93" s="136"/>
      <c r="D93" s="132" t="s">
        <v>888</v>
      </c>
      <c r="E93" s="133" t="s">
        <v>719</v>
      </c>
      <c r="F93" s="133">
        <v>0.2</v>
      </c>
      <c r="G93" s="134"/>
      <c r="H93" s="135"/>
      <c r="J93" s="49"/>
    </row>
    <row r="94" spans="2:10" s="48" customFormat="1" ht="63">
      <c r="B94" s="96"/>
      <c r="C94" s="136"/>
      <c r="D94" s="132" t="s">
        <v>1029</v>
      </c>
      <c r="E94" s="133" t="s">
        <v>741</v>
      </c>
      <c r="F94" s="133">
        <v>1</v>
      </c>
      <c r="G94" s="134"/>
      <c r="H94" s="135"/>
      <c r="J94" s="49"/>
    </row>
    <row r="95" spans="2:10" s="48" customFormat="1" ht="47.25">
      <c r="B95" s="96"/>
      <c r="C95" s="136"/>
      <c r="D95" s="132" t="s">
        <v>890</v>
      </c>
      <c r="E95" s="133" t="s">
        <v>714</v>
      </c>
      <c r="F95" s="133">
        <v>3.3</v>
      </c>
      <c r="G95" s="134"/>
      <c r="H95" s="135"/>
      <c r="J95" s="49"/>
    </row>
    <row r="96" spans="2:10" s="48" customFormat="1" ht="31.5">
      <c r="B96" s="96"/>
      <c r="C96" s="136"/>
      <c r="D96" s="132" t="s">
        <v>1390</v>
      </c>
      <c r="E96" s="133" t="s">
        <v>714</v>
      </c>
      <c r="F96" s="133">
        <v>6.3</v>
      </c>
      <c r="G96" s="134"/>
      <c r="H96" s="135"/>
      <c r="J96" s="49"/>
    </row>
    <row r="97" spans="2:10" s="48" customFormat="1" ht="31.5">
      <c r="B97" s="96">
        <f>+COUNT($B$75:B96)+1</f>
        <v>11</v>
      </c>
      <c r="C97" s="97"/>
      <c r="D97" s="98" t="s">
        <v>1030</v>
      </c>
      <c r="E97" s="55" t="s">
        <v>855</v>
      </c>
      <c r="F97" s="55">
        <v>1</v>
      </c>
      <c r="G97" s="9"/>
      <c r="H97" s="95">
        <f t="shared" si="8"/>
        <v>0</v>
      </c>
      <c r="J97" s="49"/>
    </row>
    <row r="98" spans="2:10" s="48" customFormat="1" ht="63">
      <c r="B98" s="96"/>
      <c r="C98" s="131" t="s">
        <v>917</v>
      </c>
      <c r="D98" s="132" t="s">
        <v>1031</v>
      </c>
      <c r="E98" s="133" t="s">
        <v>714</v>
      </c>
      <c r="F98" s="133">
        <v>8.8699999999999992</v>
      </c>
      <c r="G98" s="134"/>
      <c r="H98" s="135"/>
      <c r="J98" s="49"/>
    </row>
    <row r="99" spans="2:10" s="48" customFormat="1">
      <c r="B99" s="96"/>
      <c r="C99" s="136"/>
      <c r="D99" s="132" t="s">
        <v>883</v>
      </c>
      <c r="E99" s="133" t="s">
        <v>719</v>
      </c>
      <c r="F99" s="133">
        <v>2.89</v>
      </c>
      <c r="G99" s="134"/>
      <c r="H99" s="135"/>
      <c r="J99" s="49"/>
    </row>
    <row r="100" spans="2:10" s="48" customFormat="1">
      <c r="B100" s="96"/>
      <c r="C100" s="136"/>
      <c r="D100" s="132" t="s">
        <v>884</v>
      </c>
      <c r="E100" s="133" t="s">
        <v>719</v>
      </c>
      <c r="F100" s="133">
        <v>2.89</v>
      </c>
      <c r="G100" s="134"/>
      <c r="H100" s="135"/>
      <c r="J100" s="49"/>
    </row>
    <row r="101" spans="2:10" s="48" customFormat="1" ht="31.5">
      <c r="B101" s="96"/>
      <c r="C101" s="136"/>
      <c r="D101" s="132" t="s">
        <v>885</v>
      </c>
      <c r="E101" s="133" t="s">
        <v>714</v>
      </c>
      <c r="F101" s="133">
        <v>0.22500000000000001</v>
      </c>
      <c r="G101" s="134"/>
      <c r="H101" s="135"/>
      <c r="J101" s="49"/>
    </row>
    <row r="102" spans="2:10" s="48" customFormat="1" ht="31.5">
      <c r="B102" s="96"/>
      <c r="C102" s="136"/>
      <c r="D102" s="132" t="s">
        <v>1032</v>
      </c>
      <c r="E102" s="133" t="s">
        <v>719</v>
      </c>
      <c r="F102" s="133">
        <v>1.2</v>
      </c>
      <c r="G102" s="134"/>
      <c r="H102" s="135"/>
      <c r="J102" s="49"/>
    </row>
    <row r="103" spans="2:10" s="48" customFormat="1" ht="31.5">
      <c r="B103" s="96"/>
      <c r="C103" s="136"/>
      <c r="D103" s="132" t="s">
        <v>1033</v>
      </c>
      <c r="E103" s="133" t="s">
        <v>1372</v>
      </c>
      <c r="F103" s="133">
        <v>38</v>
      </c>
      <c r="G103" s="134"/>
      <c r="H103" s="135"/>
      <c r="J103" s="49"/>
    </row>
    <row r="104" spans="2:10" s="48" customFormat="1" ht="47.25">
      <c r="B104" s="96"/>
      <c r="C104" s="136"/>
      <c r="D104" s="132" t="s">
        <v>1034</v>
      </c>
      <c r="E104" s="133" t="s">
        <v>714</v>
      </c>
      <c r="F104" s="133">
        <v>0.34</v>
      </c>
      <c r="G104" s="134"/>
      <c r="H104" s="135"/>
      <c r="J104" s="49"/>
    </row>
    <row r="105" spans="2:10" s="48" customFormat="1">
      <c r="B105" s="96"/>
      <c r="C105" s="136"/>
      <c r="D105" s="132" t="s">
        <v>1035</v>
      </c>
      <c r="E105" s="133" t="s">
        <v>729</v>
      </c>
      <c r="F105" s="133">
        <v>2</v>
      </c>
      <c r="G105" s="134"/>
      <c r="H105" s="135"/>
      <c r="J105" s="49"/>
    </row>
    <row r="106" spans="2:10" s="48" customFormat="1" ht="31.5">
      <c r="B106" s="96"/>
      <c r="C106" s="136"/>
      <c r="D106" s="132" t="s">
        <v>1036</v>
      </c>
      <c r="E106" s="133" t="s">
        <v>719</v>
      </c>
      <c r="F106" s="133">
        <v>8</v>
      </c>
      <c r="G106" s="134"/>
      <c r="H106" s="135"/>
      <c r="J106" s="49"/>
    </row>
    <row r="107" spans="2:10" s="48" customFormat="1" ht="31.5">
      <c r="B107" s="96"/>
      <c r="C107" s="136"/>
      <c r="D107" s="132" t="s">
        <v>1037</v>
      </c>
      <c r="E107" s="133" t="s">
        <v>1372</v>
      </c>
      <c r="F107" s="133">
        <v>118.5</v>
      </c>
      <c r="G107" s="134"/>
      <c r="H107" s="135"/>
      <c r="J107" s="49"/>
    </row>
    <row r="108" spans="2:10" s="48" customFormat="1" ht="31.5">
      <c r="B108" s="96"/>
      <c r="C108" s="136"/>
      <c r="D108" s="132" t="s">
        <v>1038</v>
      </c>
      <c r="E108" s="133" t="s">
        <v>714</v>
      </c>
      <c r="F108" s="133">
        <v>2.82</v>
      </c>
      <c r="G108" s="134"/>
      <c r="H108" s="135"/>
      <c r="J108" s="49"/>
    </row>
    <row r="109" spans="2:10" s="48" customFormat="1" ht="47.25">
      <c r="B109" s="96"/>
      <c r="C109" s="136"/>
      <c r="D109" s="132" t="s">
        <v>1039</v>
      </c>
      <c r="E109" s="133" t="s">
        <v>714</v>
      </c>
      <c r="F109" s="133">
        <v>0.15</v>
      </c>
      <c r="G109" s="134"/>
      <c r="H109" s="135"/>
      <c r="J109" s="49"/>
    </row>
    <row r="110" spans="2:10" s="48" customFormat="1" ht="47.25">
      <c r="B110" s="96"/>
      <c r="C110" s="136"/>
      <c r="D110" s="132" t="s">
        <v>1040</v>
      </c>
      <c r="E110" s="133" t="s">
        <v>714</v>
      </c>
      <c r="F110" s="133">
        <v>4.93</v>
      </c>
      <c r="G110" s="134"/>
      <c r="H110" s="135"/>
      <c r="J110" s="49"/>
    </row>
    <row r="111" spans="2:10" s="48" customFormat="1" ht="31.5">
      <c r="B111" s="96"/>
      <c r="C111" s="136"/>
      <c r="D111" s="132" t="s">
        <v>1390</v>
      </c>
      <c r="E111" s="133" t="s">
        <v>714</v>
      </c>
      <c r="F111" s="133">
        <v>3.94</v>
      </c>
      <c r="G111" s="134"/>
      <c r="H111" s="135"/>
      <c r="J111" s="49"/>
    </row>
    <row r="112" spans="2:10" s="48" customFormat="1" ht="204.75">
      <c r="B112" s="96">
        <f>+COUNT($B$75:B111)+1</f>
        <v>12</v>
      </c>
      <c r="C112" s="97"/>
      <c r="D112" s="98" t="s">
        <v>1041</v>
      </c>
      <c r="E112" s="55" t="s">
        <v>855</v>
      </c>
      <c r="F112" s="55">
        <v>1</v>
      </c>
      <c r="G112" s="9"/>
      <c r="H112" s="95">
        <f t="shared" ref="H112" si="9">+$F112*G112</f>
        <v>0</v>
      </c>
      <c r="J112" s="49"/>
    </row>
    <row r="113" spans="2:10" s="48" customFormat="1" ht="15.75" customHeight="1">
      <c r="B113" s="99"/>
      <c r="C113" s="100"/>
      <c r="D113" s="101"/>
      <c r="E113" s="102"/>
      <c r="F113" s="103"/>
      <c r="G113" s="40"/>
      <c r="H113" s="104"/>
    </row>
    <row r="114" spans="2:10" s="48" customFormat="1" ht="16.5" thickBot="1">
      <c r="B114" s="105"/>
      <c r="C114" s="106"/>
      <c r="D114" s="106"/>
      <c r="E114" s="107"/>
      <c r="F114" s="107"/>
      <c r="G114" s="8" t="str">
        <f>C74&amp;" SKUPAJ:"</f>
        <v>GRADBENA DELA SKUPAJ:</v>
      </c>
      <c r="H114" s="108">
        <f>SUM(H$76:H$112)</f>
        <v>0</v>
      </c>
    </row>
    <row r="115" spans="2:10" s="48" customFormat="1">
      <c r="B115" s="109"/>
      <c r="C115" s="100"/>
      <c r="D115" s="110"/>
      <c r="E115" s="111"/>
      <c r="F115" s="103"/>
      <c r="G115" s="40"/>
      <c r="H115" s="104"/>
      <c r="J115" s="49"/>
    </row>
    <row r="116" spans="2:10" s="48" customFormat="1">
      <c r="B116" s="90" t="s">
        <v>47</v>
      </c>
      <c r="C116" s="288" t="s">
        <v>918</v>
      </c>
      <c r="D116" s="288"/>
      <c r="E116" s="91"/>
      <c r="F116" s="92"/>
      <c r="G116" s="6"/>
      <c r="H116" s="93"/>
      <c r="J116" s="49"/>
    </row>
    <row r="117" spans="2:10" s="48" customFormat="1">
      <c r="B117" s="94"/>
      <c r="C117" s="287"/>
      <c r="D117" s="287"/>
      <c r="E117" s="287"/>
      <c r="F117" s="287"/>
      <c r="G117" s="7"/>
      <c r="H117" s="95"/>
    </row>
    <row r="118" spans="2:10" s="48" customFormat="1" ht="47.25">
      <c r="B118" s="96">
        <f>+COUNT($B$117:B117)+1</f>
        <v>1</v>
      </c>
      <c r="C118" s="97"/>
      <c r="D118" s="98" t="s">
        <v>1042</v>
      </c>
      <c r="E118" s="55" t="s">
        <v>729</v>
      </c>
      <c r="F118" s="55">
        <v>300</v>
      </c>
      <c r="G118" s="9"/>
      <c r="H118" s="95">
        <f t="shared" ref="H118" si="10">+$F118*G118</f>
        <v>0</v>
      </c>
      <c r="J118" s="49"/>
    </row>
    <row r="119" spans="2:10" s="48" customFormat="1" ht="31.5">
      <c r="B119" s="96">
        <f>+COUNT($B$117:B118)+1</f>
        <v>2</v>
      </c>
      <c r="C119" s="97"/>
      <c r="D119" s="98" t="s">
        <v>1043</v>
      </c>
      <c r="E119" s="55" t="s">
        <v>729</v>
      </c>
      <c r="F119" s="55">
        <v>4140</v>
      </c>
      <c r="G119" s="9"/>
      <c r="H119" s="95">
        <f t="shared" ref="H119" si="11">+$F119*G119</f>
        <v>0</v>
      </c>
      <c r="J119" s="49"/>
    </row>
    <row r="120" spans="2:10" s="48" customFormat="1" ht="63">
      <c r="B120" s="96">
        <f>+COUNT($B$117:B119)+1</f>
        <v>3</v>
      </c>
      <c r="C120" s="97"/>
      <c r="D120" s="98" t="s">
        <v>1044</v>
      </c>
      <c r="E120" s="55" t="s">
        <v>855</v>
      </c>
      <c r="F120" s="55">
        <v>18</v>
      </c>
      <c r="G120" s="9"/>
      <c r="H120" s="95">
        <f t="shared" ref="H120:H128" si="12">+$F120*G120</f>
        <v>0</v>
      </c>
      <c r="J120" s="49"/>
    </row>
    <row r="121" spans="2:10" s="48" customFormat="1" ht="78.75">
      <c r="B121" s="96">
        <f>+COUNT($B$117:B120)+1</f>
        <v>4</v>
      </c>
      <c r="C121" s="97"/>
      <c r="D121" s="98" t="s">
        <v>1045</v>
      </c>
      <c r="E121" s="55" t="s">
        <v>855</v>
      </c>
      <c r="F121" s="55">
        <v>9</v>
      </c>
      <c r="G121" s="9"/>
      <c r="H121" s="95">
        <f t="shared" si="12"/>
        <v>0</v>
      </c>
      <c r="J121" s="49"/>
    </row>
    <row r="122" spans="2:10" s="48" customFormat="1" ht="31.5">
      <c r="B122" s="96">
        <f>+COUNT($B$117:B121)+1</f>
        <v>5</v>
      </c>
      <c r="C122" s="97"/>
      <c r="D122" s="98" t="s">
        <v>923</v>
      </c>
      <c r="E122" s="55" t="s">
        <v>741</v>
      </c>
      <c r="F122" s="55">
        <v>75</v>
      </c>
      <c r="G122" s="9"/>
      <c r="H122" s="95">
        <f t="shared" si="12"/>
        <v>0</v>
      </c>
      <c r="J122" s="49"/>
    </row>
    <row r="123" spans="2:10" s="48" customFormat="1" ht="31.5">
      <c r="B123" s="96">
        <f>+COUNT($B$117:B122)+1</f>
        <v>6</v>
      </c>
      <c r="C123" s="97"/>
      <c r="D123" s="98" t="s">
        <v>1046</v>
      </c>
      <c r="E123" s="55" t="s">
        <v>741</v>
      </c>
      <c r="F123" s="55">
        <v>1</v>
      </c>
      <c r="G123" s="9"/>
      <c r="H123" s="95">
        <f t="shared" si="12"/>
        <v>0</v>
      </c>
      <c r="J123" s="49"/>
    </row>
    <row r="124" spans="2:10" s="48" customFormat="1" ht="157.5">
      <c r="B124" s="96">
        <f>+COUNT($B$117:B123)+1</f>
        <v>7</v>
      </c>
      <c r="C124" s="97"/>
      <c r="D124" s="98" t="s">
        <v>1047</v>
      </c>
      <c r="E124" s="55" t="s">
        <v>855</v>
      </c>
      <c r="F124" s="55">
        <v>1</v>
      </c>
      <c r="G124" s="9"/>
      <c r="H124" s="95">
        <f t="shared" si="12"/>
        <v>0</v>
      </c>
      <c r="J124" s="49"/>
    </row>
    <row r="125" spans="2:10" s="48" customFormat="1" ht="94.5">
      <c r="B125" s="96">
        <f>+COUNT($B$117:B124)+1</f>
        <v>8</v>
      </c>
      <c r="C125" s="97"/>
      <c r="D125" s="98" t="s">
        <v>1048</v>
      </c>
      <c r="E125" s="55" t="s">
        <v>741</v>
      </c>
      <c r="F125" s="55">
        <v>1</v>
      </c>
      <c r="G125" s="9"/>
      <c r="H125" s="95">
        <f t="shared" si="12"/>
        <v>0</v>
      </c>
      <c r="J125" s="49"/>
    </row>
    <row r="126" spans="2:10" s="48" customFormat="1" ht="31.5">
      <c r="B126" s="96">
        <f>+COUNT($B$117:B125)+1</f>
        <v>9</v>
      </c>
      <c r="C126" s="97"/>
      <c r="D126" s="98" t="s">
        <v>1049</v>
      </c>
      <c r="E126" s="55" t="s">
        <v>729</v>
      </c>
      <c r="F126" s="55">
        <v>1280</v>
      </c>
      <c r="G126" s="9"/>
      <c r="H126" s="95">
        <f t="shared" si="12"/>
        <v>0</v>
      </c>
      <c r="J126" s="49"/>
    </row>
    <row r="127" spans="2:10" s="48" customFormat="1">
      <c r="B127" s="96">
        <f>+COUNT($B$117:B126)+1</f>
        <v>10</v>
      </c>
      <c r="C127" s="97"/>
      <c r="D127" s="98" t="s">
        <v>1050</v>
      </c>
      <c r="E127" s="55" t="s">
        <v>855</v>
      </c>
      <c r="F127" s="55">
        <v>6</v>
      </c>
      <c r="G127" s="9"/>
      <c r="H127" s="95">
        <f t="shared" si="12"/>
        <v>0</v>
      </c>
      <c r="J127" s="49"/>
    </row>
    <row r="128" spans="2:10" s="48" customFormat="1" ht="141.75">
      <c r="B128" s="96">
        <f>+COUNT($B$117:B127)+1</f>
        <v>11</v>
      </c>
      <c r="C128" s="97"/>
      <c r="D128" s="98" t="s">
        <v>973</v>
      </c>
      <c r="E128" s="55" t="s">
        <v>741</v>
      </c>
      <c r="F128" s="55">
        <v>1</v>
      </c>
      <c r="G128" s="9"/>
      <c r="H128" s="95">
        <f t="shared" si="12"/>
        <v>0</v>
      </c>
      <c r="J128" s="49"/>
    </row>
    <row r="129" spans="2:10" s="48" customFormat="1" ht="15.75" customHeight="1">
      <c r="B129" s="99"/>
      <c r="C129" s="100"/>
      <c r="D129" s="101"/>
      <c r="E129" s="102"/>
      <c r="F129" s="103"/>
      <c r="G129" s="40"/>
      <c r="H129" s="104"/>
    </row>
    <row r="130" spans="2:10" s="48" customFormat="1" ht="16.5" thickBot="1">
      <c r="B130" s="105"/>
      <c r="C130" s="106"/>
      <c r="D130" s="106"/>
      <c r="E130" s="107"/>
      <c r="F130" s="107"/>
      <c r="G130" s="8" t="str">
        <f>C116&amp;" SKUPAJ:"</f>
        <v>ELEKTROMONTAŽNA DELA SKUPAJ:</v>
      </c>
      <c r="H130" s="108">
        <f>SUM(H$118:H$128)</f>
        <v>0</v>
      </c>
    </row>
    <row r="132" spans="2:10" s="48" customFormat="1">
      <c r="B132" s="90" t="s">
        <v>54</v>
      </c>
      <c r="C132" s="288" t="s">
        <v>8</v>
      </c>
      <c r="D132" s="288"/>
      <c r="E132" s="91"/>
      <c r="F132" s="92"/>
      <c r="G132" s="6"/>
      <c r="H132" s="93"/>
      <c r="J132" s="49"/>
    </row>
    <row r="133" spans="2:10" s="48" customFormat="1">
      <c r="B133" s="94"/>
      <c r="C133" s="287"/>
      <c r="D133" s="287"/>
      <c r="E133" s="287"/>
      <c r="F133" s="287"/>
      <c r="G133" s="7"/>
      <c r="H133" s="95"/>
    </row>
    <row r="134" spans="2:10" s="48" customFormat="1" ht="63">
      <c r="B134" s="96">
        <f>+COUNT($B$133:B133)+1</f>
        <v>1</v>
      </c>
      <c r="C134" s="97"/>
      <c r="D134" s="98" t="s">
        <v>1008</v>
      </c>
      <c r="E134" s="55" t="s">
        <v>1369</v>
      </c>
      <c r="F134" s="55">
        <v>48</v>
      </c>
      <c r="G134" s="9"/>
      <c r="H134" s="95">
        <f t="shared" ref="H134" si="13">+$F134*G134</f>
        <v>0</v>
      </c>
      <c r="J134" s="49"/>
    </row>
    <row r="135" spans="2:10" s="48" customFormat="1" ht="15.75" customHeight="1">
      <c r="B135" s="99"/>
      <c r="C135" s="100"/>
      <c r="D135" s="101"/>
      <c r="E135" s="102"/>
      <c r="F135" s="103"/>
      <c r="G135" s="40"/>
      <c r="H135" s="104"/>
    </row>
    <row r="136" spans="2:10" s="48" customFormat="1" ht="16.5" thickBot="1">
      <c r="B136" s="105"/>
      <c r="C136" s="106"/>
      <c r="D136" s="106"/>
      <c r="E136" s="107"/>
      <c r="F136" s="107"/>
      <c r="G136" s="8" t="str">
        <f>C132&amp;" SKUPAJ:"</f>
        <v>TUJE STORITVE SKUPAJ:</v>
      </c>
      <c r="H136" s="108">
        <f>SUM(H$134:H$134)</f>
        <v>0</v>
      </c>
    </row>
  </sheetData>
  <mergeCells count="15">
    <mergeCell ref="C42:F42"/>
    <mergeCell ref="C74:D74"/>
    <mergeCell ref="C33:F33"/>
    <mergeCell ref="C41:D41"/>
    <mergeCell ref="B22:F22"/>
    <mergeCell ref="C24:D24"/>
    <mergeCell ref="C25:F25"/>
    <mergeCell ref="C32:D32"/>
    <mergeCell ref="C49:F49"/>
    <mergeCell ref="C56:F56"/>
    <mergeCell ref="C132:D132"/>
    <mergeCell ref="C133:F133"/>
    <mergeCell ref="C75:F75"/>
    <mergeCell ref="C116:D116"/>
    <mergeCell ref="C117:F117"/>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39" min="1" max="7" man="1"/>
    <brk id="73" min="1"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9"/>
  <sheetViews>
    <sheetView view="pageBreakPreview" zoomScale="85" zoomScaleNormal="100" zoomScaleSheetLayoutView="85" workbookViewId="0">
      <selection activeCell="D10" sqref="D10"/>
    </sheetView>
  </sheetViews>
  <sheetFormatPr defaultRowHeight="14.25"/>
  <cols>
    <col min="1" max="1" width="9.140625" style="115"/>
    <col min="2" max="2" width="14.28515625" style="115" customWidth="1"/>
    <col min="3" max="3" width="9.7109375" style="115" bestFit="1" customWidth="1"/>
    <col min="4" max="4" width="69.140625" style="115" customWidth="1"/>
    <col min="5" max="5" width="9.140625" style="115"/>
    <col min="6" max="6" width="7.85546875" style="115" customWidth="1"/>
    <col min="7" max="7" width="12.7109375" style="115" customWidth="1"/>
    <col min="8" max="257" width="9.140625" style="115"/>
    <col min="258" max="258" width="10.42578125" style="115" customWidth="1"/>
    <col min="259" max="259" width="9.140625" style="115"/>
    <col min="260" max="260" width="44" style="115" customWidth="1"/>
    <col min="261" max="261" width="9.140625" style="115"/>
    <col min="262" max="262" width="7.85546875" style="115" customWidth="1"/>
    <col min="263" max="513" width="9.140625" style="115"/>
    <col min="514" max="514" width="10.42578125" style="115" customWidth="1"/>
    <col min="515" max="515" width="9.140625" style="115"/>
    <col min="516" max="516" width="44" style="115" customWidth="1"/>
    <col min="517" max="517" width="9.140625" style="115"/>
    <col min="518" max="518" width="7.85546875" style="115" customWidth="1"/>
    <col min="519" max="769" width="9.140625" style="115"/>
    <col min="770" max="770" width="10.42578125" style="115" customWidth="1"/>
    <col min="771" max="771" width="9.140625" style="115"/>
    <col min="772" max="772" width="44" style="115" customWidth="1"/>
    <col min="773" max="773" width="9.140625" style="115"/>
    <col min="774" max="774" width="7.85546875" style="115" customWidth="1"/>
    <col min="775" max="1025" width="9.140625" style="115"/>
    <col min="1026" max="1026" width="10.42578125" style="115" customWidth="1"/>
    <col min="1027" max="1027" width="9.140625" style="115"/>
    <col min="1028" max="1028" width="44" style="115" customWidth="1"/>
    <col min="1029" max="1029" width="9.140625" style="115"/>
    <col min="1030" max="1030" width="7.85546875" style="115" customWidth="1"/>
    <col min="1031" max="1281" width="9.140625" style="115"/>
    <col min="1282" max="1282" width="10.42578125" style="115" customWidth="1"/>
    <col min="1283" max="1283" width="9.140625" style="115"/>
    <col min="1284" max="1284" width="44" style="115" customWidth="1"/>
    <col min="1285" max="1285" width="9.140625" style="115"/>
    <col min="1286" max="1286" width="7.85546875" style="115" customWidth="1"/>
    <col min="1287" max="1537" width="9.140625" style="115"/>
    <col min="1538" max="1538" width="10.42578125" style="115" customWidth="1"/>
    <col min="1539" max="1539" width="9.140625" style="115"/>
    <col min="1540" max="1540" width="44" style="115" customWidth="1"/>
    <col min="1541" max="1541" width="9.140625" style="115"/>
    <col min="1542" max="1542" width="7.85546875" style="115" customWidth="1"/>
    <col min="1543" max="1793" width="9.140625" style="115"/>
    <col min="1794" max="1794" width="10.42578125" style="115" customWidth="1"/>
    <col min="1795" max="1795" width="9.140625" style="115"/>
    <col min="1796" max="1796" width="44" style="115" customWidth="1"/>
    <col min="1797" max="1797" width="9.140625" style="115"/>
    <col min="1798" max="1798" width="7.85546875" style="115" customWidth="1"/>
    <col min="1799" max="2049" width="9.140625" style="115"/>
    <col min="2050" max="2050" width="10.42578125" style="115" customWidth="1"/>
    <col min="2051" max="2051" width="9.140625" style="115"/>
    <col min="2052" max="2052" width="44" style="115" customWidth="1"/>
    <col min="2053" max="2053" width="9.140625" style="115"/>
    <col min="2054" max="2054" width="7.85546875" style="115" customWidth="1"/>
    <col min="2055" max="2305" width="9.140625" style="115"/>
    <col min="2306" max="2306" width="10.42578125" style="115" customWidth="1"/>
    <col min="2307" max="2307" width="9.140625" style="115"/>
    <col min="2308" max="2308" width="44" style="115" customWidth="1"/>
    <col min="2309" max="2309" width="9.140625" style="115"/>
    <col min="2310" max="2310" width="7.85546875" style="115" customWidth="1"/>
    <col min="2311" max="2561" width="9.140625" style="115"/>
    <col min="2562" max="2562" width="10.42578125" style="115" customWidth="1"/>
    <col min="2563" max="2563" width="9.140625" style="115"/>
    <col min="2564" max="2564" width="44" style="115" customWidth="1"/>
    <col min="2565" max="2565" width="9.140625" style="115"/>
    <col min="2566" max="2566" width="7.85546875" style="115" customWidth="1"/>
    <col min="2567" max="2817" width="9.140625" style="115"/>
    <col min="2818" max="2818" width="10.42578125" style="115" customWidth="1"/>
    <col min="2819" max="2819" width="9.140625" style="115"/>
    <col min="2820" max="2820" width="44" style="115" customWidth="1"/>
    <col min="2821" max="2821" width="9.140625" style="115"/>
    <col min="2822" max="2822" width="7.85546875" style="115" customWidth="1"/>
    <col min="2823" max="3073" width="9.140625" style="115"/>
    <col min="3074" max="3074" width="10.42578125" style="115" customWidth="1"/>
    <col min="3075" max="3075" width="9.140625" style="115"/>
    <col min="3076" max="3076" width="44" style="115" customWidth="1"/>
    <col min="3077" max="3077" width="9.140625" style="115"/>
    <col min="3078" max="3078" width="7.85546875" style="115" customWidth="1"/>
    <col min="3079" max="3329" width="9.140625" style="115"/>
    <col min="3330" max="3330" width="10.42578125" style="115" customWidth="1"/>
    <col min="3331" max="3331" width="9.140625" style="115"/>
    <col min="3332" max="3332" width="44" style="115" customWidth="1"/>
    <col min="3333" max="3333" width="9.140625" style="115"/>
    <col min="3334" max="3334" width="7.85546875" style="115" customWidth="1"/>
    <col min="3335" max="3585" width="9.140625" style="115"/>
    <col min="3586" max="3586" width="10.42578125" style="115" customWidth="1"/>
    <col min="3587" max="3587" width="9.140625" style="115"/>
    <col min="3588" max="3588" width="44" style="115" customWidth="1"/>
    <col min="3589" max="3589" width="9.140625" style="115"/>
    <col min="3590" max="3590" width="7.85546875" style="115" customWidth="1"/>
    <col min="3591" max="3841" width="9.140625" style="115"/>
    <col min="3842" max="3842" width="10.42578125" style="115" customWidth="1"/>
    <col min="3843" max="3843" width="9.140625" style="115"/>
    <col min="3844" max="3844" width="44" style="115" customWidth="1"/>
    <col min="3845" max="3845" width="9.140625" style="115"/>
    <col min="3846" max="3846" width="7.85546875" style="115" customWidth="1"/>
    <col min="3847" max="4097" width="9.140625" style="115"/>
    <col min="4098" max="4098" width="10.42578125" style="115" customWidth="1"/>
    <col min="4099" max="4099" width="9.140625" style="115"/>
    <col min="4100" max="4100" width="44" style="115" customWidth="1"/>
    <col min="4101" max="4101" width="9.140625" style="115"/>
    <col min="4102" max="4102" width="7.85546875" style="115" customWidth="1"/>
    <col min="4103" max="4353" width="9.140625" style="115"/>
    <col min="4354" max="4354" width="10.42578125" style="115" customWidth="1"/>
    <col min="4355" max="4355" width="9.140625" style="115"/>
    <col min="4356" max="4356" width="44" style="115" customWidth="1"/>
    <col min="4357" max="4357" width="9.140625" style="115"/>
    <col min="4358" max="4358" width="7.85546875" style="115" customWidth="1"/>
    <col min="4359" max="4609" width="9.140625" style="115"/>
    <col min="4610" max="4610" width="10.42578125" style="115" customWidth="1"/>
    <col min="4611" max="4611" width="9.140625" style="115"/>
    <col min="4612" max="4612" width="44" style="115" customWidth="1"/>
    <col min="4613" max="4613" width="9.140625" style="115"/>
    <col min="4614" max="4614" width="7.85546875" style="115" customWidth="1"/>
    <col min="4615" max="4865" width="9.140625" style="115"/>
    <col min="4866" max="4866" width="10.42578125" style="115" customWidth="1"/>
    <col min="4867" max="4867" width="9.140625" style="115"/>
    <col min="4868" max="4868" width="44" style="115" customWidth="1"/>
    <col min="4869" max="4869" width="9.140625" style="115"/>
    <col min="4870" max="4870" width="7.85546875" style="115" customWidth="1"/>
    <col min="4871" max="5121" width="9.140625" style="115"/>
    <col min="5122" max="5122" width="10.42578125" style="115" customWidth="1"/>
    <col min="5123" max="5123" width="9.140625" style="115"/>
    <col min="5124" max="5124" width="44" style="115" customWidth="1"/>
    <col min="5125" max="5125" width="9.140625" style="115"/>
    <col min="5126" max="5126" width="7.85546875" style="115" customWidth="1"/>
    <col min="5127" max="5377" width="9.140625" style="115"/>
    <col min="5378" max="5378" width="10.42578125" style="115" customWidth="1"/>
    <col min="5379" max="5379" width="9.140625" style="115"/>
    <col min="5380" max="5380" width="44" style="115" customWidth="1"/>
    <col min="5381" max="5381" width="9.140625" style="115"/>
    <col min="5382" max="5382" width="7.85546875" style="115" customWidth="1"/>
    <col min="5383" max="5633" width="9.140625" style="115"/>
    <col min="5634" max="5634" width="10.42578125" style="115" customWidth="1"/>
    <col min="5635" max="5635" width="9.140625" style="115"/>
    <col min="5636" max="5636" width="44" style="115" customWidth="1"/>
    <col min="5637" max="5637" width="9.140625" style="115"/>
    <col min="5638" max="5638" width="7.85546875" style="115" customWidth="1"/>
    <col min="5639" max="5889" width="9.140625" style="115"/>
    <col min="5890" max="5890" width="10.42578125" style="115" customWidth="1"/>
    <col min="5891" max="5891" width="9.140625" style="115"/>
    <col min="5892" max="5892" width="44" style="115" customWidth="1"/>
    <col min="5893" max="5893" width="9.140625" style="115"/>
    <col min="5894" max="5894" width="7.85546875" style="115" customWidth="1"/>
    <col min="5895" max="6145" width="9.140625" style="115"/>
    <col min="6146" max="6146" width="10.42578125" style="115" customWidth="1"/>
    <col min="6147" max="6147" width="9.140625" style="115"/>
    <col min="6148" max="6148" width="44" style="115" customWidth="1"/>
    <col min="6149" max="6149" width="9.140625" style="115"/>
    <col min="6150" max="6150" width="7.85546875" style="115" customWidth="1"/>
    <col min="6151" max="6401" width="9.140625" style="115"/>
    <col min="6402" max="6402" width="10.42578125" style="115" customWidth="1"/>
    <col min="6403" max="6403" width="9.140625" style="115"/>
    <col min="6404" max="6404" width="44" style="115" customWidth="1"/>
    <col min="6405" max="6405" width="9.140625" style="115"/>
    <col min="6406" max="6406" width="7.85546875" style="115" customWidth="1"/>
    <col min="6407" max="6657" width="9.140625" style="115"/>
    <col min="6658" max="6658" width="10.42578125" style="115" customWidth="1"/>
    <col min="6659" max="6659" width="9.140625" style="115"/>
    <col min="6660" max="6660" width="44" style="115" customWidth="1"/>
    <col min="6661" max="6661" width="9.140625" style="115"/>
    <col min="6662" max="6662" width="7.85546875" style="115" customWidth="1"/>
    <col min="6663" max="6913" width="9.140625" style="115"/>
    <col min="6914" max="6914" width="10.42578125" style="115" customWidth="1"/>
    <col min="6915" max="6915" width="9.140625" style="115"/>
    <col min="6916" max="6916" width="44" style="115" customWidth="1"/>
    <col min="6917" max="6917" width="9.140625" style="115"/>
    <col min="6918" max="6918" width="7.85546875" style="115" customWidth="1"/>
    <col min="6919" max="7169" width="9.140625" style="115"/>
    <col min="7170" max="7170" width="10.42578125" style="115" customWidth="1"/>
    <col min="7171" max="7171" width="9.140625" style="115"/>
    <col min="7172" max="7172" width="44" style="115" customWidth="1"/>
    <col min="7173" max="7173" width="9.140625" style="115"/>
    <col min="7174" max="7174" width="7.85546875" style="115" customWidth="1"/>
    <col min="7175" max="7425" width="9.140625" style="115"/>
    <col min="7426" max="7426" width="10.42578125" style="115" customWidth="1"/>
    <col min="7427" max="7427" width="9.140625" style="115"/>
    <col min="7428" max="7428" width="44" style="115" customWidth="1"/>
    <col min="7429" max="7429" width="9.140625" style="115"/>
    <col min="7430" max="7430" width="7.85546875" style="115" customWidth="1"/>
    <col min="7431" max="7681" width="9.140625" style="115"/>
    <col min="7682" max="7682" width="10.42578125" style="115" customWidth="1"/>
    <col min="7683" max="7683" width="9.140625" style="115"/>
    <col min="7684" max="7684" width="44" style="115" customWidth="1"/>
    <col min="7685" max="7685" width="9.140625" style="115"/>
    <col min="7686" max="7686" width="7.85546875" style="115" customWidth="1"/>
    <col min="7687" max="7937" width="9.140625" style="115"/>
    <col min="7938" max="7938" width="10.42578125" style="115" customWidth="1"/>
    <col min="7939" max="7939" width="9.140625" style="115"/>
    <col min="7940" max="7940" width="44" style="115" customWidth="1"/>
    <col min="7941" max="7941" width="9.140625" style="115"/>
    <col min="7942" max="7942" width="7.85546875" style="115" customWidth="1"/>
    <col min="7943" max="8193" width="9.140625" style="115"/>
    <col min="8194" max="8194" width="10.42578125" style="115" customWidth="1"/>
    <col min="8195" max="8195" width="9.140625" style="115"/>
    <col min="8196" max="8196" width="44" style="115" customWidth="1"/>
    <col min="8197" max="8197" width="9.140625" style="115"/>
    <col min="8198" max="8198" width="7.85546875" style="115" customWidth="1"/>
    <col min="8199" max="8449" width="9.140625" style="115"/>
    <col min="8450" max="8450" width="10.42578125" style="115" customWidth="1"/>
    <col min="8451" max="8451" width="9.140625" style="115"/>
    <col min="8452" max="8452" width="44" style="115" customWidth="1"/>
    <col min="8453" max="8453" width="9.140625" style="115"/>
    <col min="8454" max="8454" width="7.85546875" style="115" customWidth="1"/>
    <col min="8455" max="8705" width="9.140625" style="115"/>
    <col min="8706" max="8706" width="10.42578125" style="115" customWidth="1"/>
    <col min="8707" max="8707" width="9.140625" style="115"/>
    <col min="8708" max="8708" width="44" style="115" customWidth="1"/>
    <col min="8709" max="8709" width="9.140625" style="115"/>
    <col min="8710" max="8710" width="7.85546875" style="115" customWidth="1"/>
    <col min="8711" max="8961" width="9.140625" style="115"/>
    <col min="8962" max="8962" width="10.42578125" style="115" customWidth="1"/>
    <col min="8963" max="8963" width="9.140625" style="115"/>
    <col min="8964" max="8964" width="44" style="115" customWidth="1"/>
    <col min="8965" max="8965" width="9.140625" style="115"/>
    <col min="8966" max="8966" width="7.85546875" style="115" customWidth="1"/>
    <col min="8967" max="9217" width="9.140625" style="115"/>
    <col min="9218" max="9218" width="10.42578125" style="115" customWidth="1"/>
    <col min="9219" max="9219" width="9.140625" style="115"/>
    <col min="9220" max="9220" width="44" style="115" customWidth="1"/>
    <col min="9221" max="9221" width="9.140625" style="115"/>
    <col min="9222" max="9222" width="7.85546875" style="115" customWidth="1"/>
    <col min="9223" max="9473" width="9.140625" style="115"/>
    <col min="9474" max="9474" width="10.42578125" style="115" customWidth="1"/>
    <col min="9475" max="9475" width="9.140625" style="115"/>
    <col min="9476" max="9476" width="44" style="115" customWidth="1"/>
    <col min="9477" max="9477" width="9.140625" style="115"/>
    <col min="9478" max="9478" width="7.85546875" style="115" customWidth="1"/>
    <col min="9479" max="9729" width="9.140625" style="115"/>
    <col min="9730" max="9730" width="10.42578125" style="115" customWidth="1"/>
    <col min="9731" max="9731" width="9.140625" style="115"/>
    <col min="9732" max="9732" width="44" style="115" customWidth="1"/>
    <col min="9733" max="9733" width="9.140625" style="115"/>
    <col min="9734" max="9734" width="7.85546875" style="115" customWidth="1"/>
    <col min="9735" max="9985" width="9.140625" style="115"/>
    <col min="9986" max="9986" width="10.42578125" style="115" customWidth="1"/>
    <col min="9987" max="9987" width="9.140625" style="115"/>
    <col min="9988" max="9988" width="44" style="115" customWidth="1"/>
    <col min="9989" max="9989" width="9.140625" style="115"/>
    <col min="9990" max="9990" width="7.85546875" style="115" customWidth="1"/>
    <col min="9991" max="10241" width="9.140625" style="115"/>
    <col min="10242" max="10242" width="10.42578125" style="115" customWidth="1"/>
    <col min="10243" max="10243" width="9.140625" style="115"/>
    <col min="10244" max="10244" width="44" style="115" customWidth="1"/>
    <col min="10245" max="10245" width="9.140625" style="115"/>
    <col min="10246" max="10246" width="7.85546875" style="115" customWidth="1"/>
    <col min="10247" max="10497" width="9.140625" style="115"/>
    <col min="10498" max="10498" width="10.42578125" style="115" customWidth="1"/>
    <col min="10499" max="10499" width="9.140625" style="115"/>
    <col min="10500" max="10500" width="44" style="115" customWidth="1"/>
    <col min="10501" max="10501" width="9.140625" style="115"/>
    <col min="10502" max="10502" width="7.85546875" style="115" customWidth="1"/>
    <col min="10503" max="10753" width="9.140625" style="115"/>
    <col min="10754" max="10754" width="10.42578125" style="115" customWidth="1"/>
    <col min="10755" max="10755" width="9.140625" style="115"/>
    <col min="10756" max="10756" width="44" style="115" customWidth="1"/>
    <col min="10757" max="10757" width="9.140625" style="115"/>
    <col min="10758" max="10758" width="7.85546875" style="115" customWidth="1"/>
    <col min="10759" max="11009" width="9.140625" style="115"/>
    <col min="11010" max="11010" width="10.42578125" style="115" customWidth="1"/>
    <col min="11011" max="11011" width="9.140625" style="115"/>
    <col min="11012" max="11012" width="44" style="115" customWidth="1"/>
    <col min="11013" max="11013" width="9.140625" style="115"/>
    <col min="11014" max="11014" width="7.85546875" style="115" customWidth="1"/>
    <col min="11015" max="11265" width="9.140625" style="115"/>
    <col min="11266" max="11266" width="10.42578125" style="115" customWidth="1"/>
    <col min="11267" max="11267" width="9.140625" style="115"/>
    <col min="11268" max="11268" width="44" style="115" customWidth="1"/>
    <col min="11269" max="11269" width="9.140625" style="115"/>
    <col min="11270" max="11270" width="7.85546875" style="115" customWidth="1"/>
    <col min="11271" max="11521" width="9.140625" style="115"/>
    <col min="11522" max="11522" width="10.42578125" style="115" customWidth="1"/>
    <col min="11523" max="11523" width="9.140625" style="115"/>
    <col min="11524" max="11524" width="44" style="115" customWidth="1"/>
    <col min="11525" max="11525" width="9.140625" style="115"/>
    <col min="11526" max="11526" width="7.85546875" style="115" customWidth="1"/>
    <col min="11527" max="11777" width="9.140625" style="115"/>
    <col min="11778" max="11778" width="10.42578125" style="115" customWidth="1"/>
    <col min="11779" max="11779" width="9.140625" style="115"/>
    <col min="11780" max="11780" width="44" style="115" customWidth="1"/>
    <col min="11781" max="11781" width="9.140625" style="115"/>
    <col min="11782" max="11782" width="7.85546875" style="115" customWidth="1"/>
    <col min="11783" max="12033" width="9.140625" style="115"/>
    <col min="12034" max="12034" width="10.42578125" style="115" customWidth="1"/>
    <col min="12035" max="12035" width="9.140625" style="115"/>
    <col min="12036" max="12036" width="44" style="115" customWidth="1"/>
    <col min="12037" max="12037" width="9.140625" style="115"/>
    <col min="12038" max="12038" width="7.85546875" style="115" customWidth="1"/>
    <col min="12039" max="12289" width="9.140625" style="115"/>
    <col min="12290" max="12290" width="10.42578125" style="115" customWidth="1"/>
    <col min="12291" max="12291" width="9.140625" style="115"/>
    <col min="12292" max="12292" width="44" style="115" customWidth="1"/>
    <col min="12293" max="12293" width="9.140625" style="115"/>
    <col min="12294" max="12294" width="7.85546875" style="115" customWidth="1"/>
    <col min="12295" max="12545" width="9.140625" style="115"/>
    <col min="12546" max="12546" width="10.42578125" style="115" customWidth="1"/>
    <col min="12547" max="12547" width="9.140625" style="115"/>
    <col min="12548" max="12548" width="44" style="115" customWidth="1"/>
    <col min="12549" max="12549" width="9.140625" style="115"/>
    <col min="12550" max="12550" width="7.85546875" style="115" customWidth="1"/>
    <col min="12551" max="12801" width="9.140625" style="115"/>
    <col min="12802" max="12802" width="10.42578125" style="115" customWidth="1"/>
    <col min="12803" max="12803" width="9.140625" style="115"/>
    <col min="12804" max="12804" width="44" style="115" customWidth="1"/>
    <col min="12805" max="12805" width="9.140625" style="115"/>
    <col min="12806" max="12806" width="7.85546875" style="115" customWidth="1"/>
    <col min="12807" max="13057" width="9.140625" style="115"/>
    <col min="13058" max="13058" width="10.42578125" style="115" customWidth="1"/>
    <col min="13059" max="13059" width="9.140625" style="115"/>
    <col min="13060" max="13060" width="44" style="115" customWidth="1"/>
    <col min="13061" max="13061" width="9.140625" style="115"/>
    <col min="13062" max="13062" width="7.85546875" style="115" customWidth="1"/>
    <col min="13063" max="13313" width="9.140625" style="115"/>
    <col min="13314" max="13314" width="10.42578125" style="115" customWidth="1"/>
    <col min="13315" max="13315" width="9.140625" style="115"/>
    <col min="13316" max="13316" width="44" style="115" customWidth="1"/>
    <col min="13317" max="13317" width="9.140625" style="115"/>
    <col min="13318" max="13318" width="7.85546875" style="115" customWidth="1"/>
    <col min="13319" max="13569" width="9.140625" style="115"/>
    <col min="13570" max="13570" width="10.42578125" style="115" customWidth="1"/>
    <col min="13571" max="13571" width="9.140625" style="115"/>
    <col min="13572" max="13572" width="44" style="115" customWidth="1"/>
    <col min="13573" max="13573" width="9.140625" style="115"/>
    <col min="13574" max="13574" width="7.85546875" style="115" customWidth="1"/>
    <col min="13575" max="13825" width="9.140625" style="115"/>
    <col min="13826" max="13826" width="10.42578125" style="115" customWidth="1"/>
    <col min="13827" max="13827" width="9.140625" style="115"/>
    <col min="13828" max="13828" width="44" style="115" customWidth="1"/>
    <col min="13829" max="13829" width="9.140625" style="115"/>
    <col min="13830" max="13830" width="7.85546875" style="115" customWidth="1"/>
    <col min="13831" max="14081" width="9.140625" style="115"/>
    <col min="14082" max="14082" width="10.42578125" style="115" customWidth="1"/>
    <col min="14083" max="14083" width="9.140625" style="115"/>
    <col min="14084" max="14084" width="44" style="115" customWidth="1"/>
    <col min="14085" max="14085" width="9.140625" style="115"/>
    <col min="14086" max="14086" width="7.85546875" style="115" customWidth="1"/>
    <col min="14087" max="14337" width="9.140625" style="115"/>
    <col min="14338" max="14338" width="10.42578125" style="115" customWidth="1"/>
    <col min="14339" max="14339" width="9.140625" style="115"/>
    <col min="14340" max="14340" width="44" style="115" customWidth="1"/>
    <col min="14341" max="14341" width="9.140625" style="115"/>
    <col min="14342" max="14342" width="7.85546875" style="115" customWidth="1"/>
    <col min="14343" max="14593" width="9.140625" style="115"/>
    <col min="14594" max="14594" width="10.42578125" style="115" customWidth="1"/>
    <col min="14595" max="14595" width="9.140625" style="115"/>
    <col min="14596" max="14596" width="44" style="115" customWidth="1"/>
    <col min="14597" max="14597" width="9.140625" style="115"/>
    <col min="14598" max="14598" width="7.85546875" style="115" customWidth="1"/>
    <col min="14599" max="14849" width="9.140625" style="115"/>
    <col min="14850" max="14850" width="10.42578125" style="115" customWidth="1"/>
    <col min="14851" max="14851" width="9.140625" style="115"/>
    <col min="14852" max="14852" width="44" style="115" customWidth="1"/>
    <col min="14853" max="14853" width="9.140625" style="115"/>
    <col min="14854" max="14854" width="7.85546875" style="115" customWidth="1"/>
    <col min="14855" max="15105" width="9.140625" style="115"/>
    <col min="15106" max="15106" width="10.42578125" style="115" customWidth="1"/>
    <col min="15107" max="15107" width="9.140625" style="115"/>
    <col min="15108" max="15108" width="44" style="115" customWidth="1"/>
    <col min="15109" max="15109" width="9.140625" style="115"/>
    <col min="15110" max="15110" width="7.85546875" style="115" customWidth="1"/>
    <col min="15111" max="15361" width="9.140625" style="115"/>
    <col min="15362" max="15362" width="10.42578125" style="115" customWidth="1"/>
    <col min="15363" max="15363" width="9.140625" style="115"/>
    <col min="15364" max="15364" width="44" style="115" customWidth="1"/>
    <col min="15365" max="15365" width="9.140625" style="115"/>
    <col min="15366" max="15366" width="7.85546875" style="115" customWidth="1"/>
    <col min="15367" max="15617" width="9.140625" style="115"/>
    <col min="15618" max="15618" width="10.42578125" style="115" customWidth="1"/>
    <col min="15619" max="15619" width="9.140625" style="115"/>
    <col min="15620" max="15620" width="44" style="115" customWidth="1"/>
    <col min="15621" max="15621" width="9.140625" style="115"/>
    <col min="15622" max="15622" width="7.85546875" style="115" customWidth="1"/>
    <col min="15623" max="15873" width="9.140625" style="115"/>
    <col min="15874" max="15874" width="10.42578125" style="115" customWidth="1"/>
    <col min="15875" max="15875" width="9.140625" style="115"/>
    <col min="15876" max="15876" width="44" style="115" customWidth="1"/>
    <col min="15877" max="15877" width="9.140625" style="115"/>
    <col min="15878" max="15878" width="7.85546875" style="115" customWidth="1"/>
    <col min="15879" max="16129" width="9.140625" style="115"/>
    <col min="16130" max="16130" width="10.42578125" style="115" customWidth="1"/>
    <col min="16131" max="16131" width="9.140625" style="115"/>
    <col min="16132" max="16132" width="44" style="115" customWidth="1"/>
    <col min="16133" max="16133" width="9.140625" style="115"/>
    <col min="16134" max="16134" width="7.85546875" style="115" customWidth="1"/>
    <col min="16135" max="16384" width="9.140625" style="115"/>
  </cols>
  <sheetData>
    <row r="2" spans="2:9" ht="18">
      <c r="B2" s="113" t="s">
        <v>14</v>
      </c>
      <c r="C2" s="114"/>
    </row>
    <row r="4" spans="2:9" ht="57">
      <c r="B4" s="116" t="s">
        <v>15</v>
      </c>
      <c r="D4" s="39" t="s">
        <v>16</v>
      </c>
    </row>
    <row r="6" spans="2:9" ht="57">
      <c r="B6" s="116" t="s">
        <v>17</v>
      </c>
      <c r="D6" s="117" t="s">
        <v>23</v>
      </c>
      <c r="G6" s="118"/>
    </row>
    <row r="7" spans="2:9">
      <c r="G7" s="118"/>
    </row>
    <row r="8" spans="2:9" ht="28.5">
      <c r="B8" s="116" t="s">
        <v>18</v>
      </c>
      <c r="D8" s="39" t="s">
        <v>24</v>
      </c>
      <c r="G8" s="118"/>
    </row>
    <row r="9" spans="2:9" ht="57">
      <c r="B9" s="116"/>
      <c r="D9" s="39" t="s">
        <v>19</v>
      </c>
      <c r="G9" s="118"/>
    </row>
    <row r="10" spans="2:9" ht="15">
      <c r="B10" s="116"/>
      <c r="D10" s="39"/>
      <c r="G10" s="118"/>
    </row>
    <row r="11" spans="2:9" ht="15">
      <c r="B11" s="116" t="s">
        <v>20</v>
      </c>
      <c r="C11" s="119" t="str">
        <f ca="1">+'OSTALA DELA IN STORITVE'!B1&amp;" "&amp;'OSTALA DELA IN STORITVE'!C1</f>
        <v>XV. OSTALA DELA IN STORITVE</v>
      </c>
      <c r="D11" s="120"/>
      <c r="E11" s="120"/>
      <c r="F11" s="120"/>
      <c r="G11" s="120"/>
    </row>
    <row r="12" spans="2:9" ht="15">
      <c r="B12" s="116"/>
      <c r="C12" s="119" t="str">
        <f>+'OSTALA DELA IN STORITVE'!B16&amp;" "&amp;'OSTALA DELA IN STORITVE'!C16</f>
        <v>1. PRIPRAVLJALNA DELA</v>
      </c>
      <c r="D12" s="121"/>
      <c r="E12" s="121"/>
      <c r="F12" s="121"/>
      <c r="G12" s="121"/>
    </row>
    <row r="13" spans="2:9" ht="99.75" customHeight="1">
      <c r="B13" s="96">
        <f>+'OSTALA DELA IN STORITVE'!B20</f>
        <v>3</v>
      </c>
      <c r="C13" s="176" t="str">
        <f>+'OSTALA DELA IN STORITVE'!C20</f>
        <v>*</v>
      </c>
      <c r="D13" s="175" t="str">
        <f>+'OSTALA DELA IN STORITVE'!D20</f>
        <v>Zavarovanje gradbišča v času gradnje z izbrano zaporo prometa - postavitev in vzdrževanje zapore po potrejenem ceniku koncesionarja. Postavka je fiksna in v fazi izbire izvajalca nespremenljiva za vse ponudnike. OPOMBA: ponudnik naj ceno za to postavko ohrani, obračun se vrši na podlagi računov koncesionarja potrjenega s strani nadzora.</v>
      </c>
      <c r="E13" s="281"/>
      <c r="F13" s="280"/>
      <c r="G13" s="280"/>
      <c r="I13" s="122"/>
    </row>
    <row r="14" spans="2:9" ht="115.5">
      <c r="B14" s="116"/>
      <c r="D14" s="43" t="s">
        <v>1536</v>
      </c>
    </row>
    <row r="15" spans="2:9" ht="15">
      <c r="B15" s="116"/>
      <c r="D15" s="123"/>
    </row>
    <row r="16" spans="2:9" ht="85.5">
      <c r="B16" s="116" t="s">
        <v>25</v>
      </c>
      <c r="D16" s="39" t="s">
        <v>21</v>
      </c>
    </row>
    <row r="20" spans="2:7" ht="15">
      <c r="B20" s="124" t="s">
        <v>26</v>
      </c>
    </row>
    <row r="21" spans="2:7" ht="8.25" customHeight="1">
      <c r="B21" s="124"/>
      <c r="C21" s="125"/>
    </row>
    <row r="22" spans="2:7" ht="18.75" customHeight="1">
      <c r="B22" s="126">
        <v>1</v>
      </c>
      <c r="C22" s="283" t="s">
        <v>61</v>
      </c>
      <c r="D22" s="283"/>
      <c r="E22" s="283"/>
      <c r="F22" s="283"/>
      <c r="G22" s="283"/>
    </row>
    <row r="23" spans="2:7" ht="20.25" customHeight="1">
      <c r="B23" s="126">
        <v>2</v>
      </c>
      <c r="C23" s="283" t="s">
        <v>62</v>
      </c>
      <c r="D23" s="283"/>
      <c r="E23" s="283"/>
      <c r="F23" s="283"/>
      <c r="G23" s="283"/>
    </row>
    <row r="24" spans="2:7" ht="19.5" customHeight="1">
      <c r="B24" s="126">
        <v>3</v>
      </c>
      <c r="C24" s="283" t="s">
        <v>63</v>
      </c>
      <c r="D24" s="283"/>
      <c r="E24" s="283"/>
      <c r="F24" s="283"/>
      <c r="G24" s="283"/>
    </row>
    <row r="25" spans="2:7" ht="30.75" customHeight="1">
      <c r="B25" s="126">
        <v>4</v>
      </c>
      <c r="C25" s="283" t="s">
        <v>27</v>
      </c>
      <c r="D25" s="283"/>
      <c r="E25" s="283"/>
      <c r="F25" s="283"/>
      <c r="G25" s="283"/>
    </row>
    <row r="26" spans="2:7" ht="33" customHeight="1">
      <c r="B26" s="126">
        <v>5</v>
      </c>
      <c r="C26" s="283" t="s">
        <v>28</v>
      </c>
      <c r="D26" s="283"/>
      <c r="E26" s="283"/>
      <c r="F26" s="283"/>
      <c r="G26" s="283"/>
    </row>
    <row r="27" spans="2:7" ht="30" customHeight="1">
      <c r="B27" s="126">
        <v>6</v>
      </c>
      <c r="C27" s="283" t="s">
        <v>50</v>
      </c>
      <c r="D27" s="283"/>
      <c r="E27" s="283"/>
      <c r="F27" s="283"/>
      <c r="G27" s="283"/>
    </row>
    <row r="28" spans="2:7" ht="31.5" customHeight="1">
      <c r="B28" s="126">
        <v>7</v>
      </c>
      <c r="C28" s="282" t="s">
        <v>49</v>
      </c>
      <c r="D28" s="282"/>
      <c r="E28" s="282"/>
      <c r="F28" s="282"/>
      <c r="G28" s="282"/>
    </row>
    <row r="29" spans="2:7" ht="20.25" customHeight="1">
      <c r="B29" s="126">
        <v>8</v>
      </c>
      <c r="C29" s="282" t="s">
        <v>29</v>
      </c>
      <c r="D29" s="282"/>
      <c r="E29" s="282"/>
      <c r="F29" s="282"/>
      <c r="G29" s="282"/>
    </row>
    <row r="30" spans="2:7">
      <c r="B30" s="126"/>
      <c r="C30" s="283" t="s">
        <v>51</v>
      </c>
      <c r="D30" s="283"/>
      <c r="E30" s="283"/>
      <c r="F30" s="283"/>
      <c r="G30" s="283"/>
    </row>
    <row r="31" spans="2:7" ht="30.75" customHeight="1">
      <c r="B31" s="126"/>
      <c r="C31" s="283" t="s">
        <v>30</v>
      </c>
      <c r="D31" s="283"/>
      <c r="E31" s="283"/>
      <c r="F31" s="283"/>
      <c r="G31" s="283"/>
    </row>
    <row r="32" spans="2:7" ht="32.25" customHeight="1">
      <c r="B32" s="126"/>
      <c r="C32" s="283" t="s">
        <v>31</v>
      </c>
      <c r="D32" s="283"/>
      <c r="E32" s="283"/>
      <c r="F32" s="283"/>
      <c r="G32" s="283"/>
    </row>
    <row r="33" spans="2:7" ht="28.5" customHeight="1">
      <c r="B33" s="126"/>
      <c r="C33" s="283" t="s">
        <v>32</v>
      </c>
      <c r="D33" s="283"/>
      <c r="E33" s="283"/>
      <c r="F33" s="283"/>
      <c r="G33" s="283"/>
    </row>
    <row r="34" spans="2:7" ht="29.25" customHeight="1">
      <c r="B34" s="126"/>
      <c r="C34" s="283" t="s">
        <v>33</v>
      </c>
      <c r="D34" s="283"/>
      <c r="E34" s="283"/>
      <c r="F34" s="283"/>
      <c r="G34" s="283"/>
    </row>
    <row r="35" spans="2:7" ht="36" customHeight="1">
      <c r="B35" s="126"/>
      <c r="C35" s="283" t="s">
        <v>34</v>
      </c>
      <c r="D35" s="283"/>
      <c r="E35" s="283"/>
      <c r="F35" s="283"/>
      <c r="G35" s="283"/>
    </row>
    <row r="36" spans="2:7" ht="33" customHeight="1">
      <c r="B36" s="126"/>
      <c r="C36" s="283" t="s">
        <v>35</v>
      </c>
      <c r="D36" s="283"/>
      <c r="E36" s="283"/>
      <c r="F36" s="283"/>
      <c r="G36" s="283"/>
    </row>
    <row r="37" spans="2:7" ht="28.5" customHeight="1">
      <c r="B37" s="126"/>
      <c r="C37" s="283" t="s">
        <v>36</v>
      </c>
      <c r="D37" s="283"/>
      <c r="E37" s="283"/>
      <c r="F37" s="283"/>
      <c r="G37" s="283"/>
    </row>
    <row r="38" spans="2:7" ht="29.25" customHeight="1">
      <c r="B38" s="126"/>
      <c r="C38" s="283" t="s">
        <v>37</v>
      </c>
      <c r="D38" s="283"/>
      <c r="E38" s="283"/>
      <c r="F38" s="283"/>
      <c r="G38" s="283"/>
    </row>
    <row r="39" spans="2:7">
      <c r="B39" s="126"/>
      <c r="C39" s="283" t="s">
        <v>38</v>
      </c>
      <c r="D39" s="283"/>
      <c r="E39" s="283"/>
      <c r="F39" s="283"/>
      <c r="G39" s="283"/>
    </row>
    <row r="40" spans="2:7">
      <c r="B40" s="126"/>
      <c r="C40" s="283" t="s">
        <v>39</v>
      </c>
      <c r="D40" s="283"/>
      <c r="E40" s="283"/>
      <c r="F40" s="283"/>
      <c r="G40" s="283"/>
    </row>
    <row r="41" spans="2:7">
      <c r="B41" s="126"/>
      <c r="C41" s="283" t="s">
        <v>40</v>
      </c>
      <c r="D41" s="283"/>
      <c r="E41" s="283"/>
      <c r="F41" s="283"/>
      <c r="G41" s="283"/>
    </row>
    <row r="42" spans="2:7">
      <c r="B42" s="126"/>
      <c r="C42" s="283" t="s">
        <v>1407</v>
      </c>
      <c r="D42" s="283"/>
      <c r="E42" s="283"/>
      <c r="F42" s="283"/>
      <c r="G42" s="283"/>
    </row>
    <row r="43" spans="2:7" ht="35.25" customHeight="1">
      <c r="B43" s="126"/>
      <c r="C43" s="283" t="s">
        <v>1409</v>
      </c>
      <c r="D43" s="283"/>
      <c r="E43" s="283"/>
      <c r="F43" s="283"/>
      <c r="G43" s="283"/>
    </row>
    <row r="44" spans="2:7" ht="25.5" customHeight="1">
      <c r="B44" s="126"/>
      <c r="C44" s="283" t="s">
        <v>1410</v>
      </c>
      <c r="D44" s="283"/>
      <c r="E44" s="283"/>
      <c r="F44" s="283"/>
      <c r="G44" s="283"/>
    </row>
    <row r="45" spans="2:7" ht="30.75" customHeight="1">
      <c r="B45" s="126">
        <v>9</v>
      </c>
      <c r="C45" s="283" t="s">
        <v>1408</v>
      </c>
      <c r="D45" s="283"/>
      <c r="E45" s="283"/>
      <c r="F45" s="283"/>
      <c r="G45" s="283"/>
    </row>
    <row r="46" spans="2:7">
      <c r="B46" s="126">
        <v>10</v>
      </c>
      <c r="C46" s="283" t="s">
        <v>41</v>
      </c>
      <c r="D46" s="283"/>
      <c r="E46" s="283"/>
      <c r="F46" s="283"/>
      <c r="G46" s="283"/>
    </row>
    <row r="47" spans="2:7">
      <c r="B47" s="126">
        <v>11</v>
      </c>
      <c r="C47" s="283" t="s">
        <v>52</v>
      </c>
      <c r="D47" s="283"/>
      <c r="E47" s="283"/>
      <c r="F47" s="283"/>
      <c r="G47" s="283"/>
    </row>
    <row r="48" spans="2:7">
      <c r="B48" s="126">
        <v>12</v>
      </c>
      <c r="C48" s="283" t="s">
        <v>53</v>
      </c>
      <c r="D48" s="283"/>
      <c r="E48" s="283"/>
      <c r="F48" s="283"/>
      <c r="G48" s="283"/>
    </row>
    <row r="49" spans="2:7" ht="42" customHeight="1">
      <c r="B49" s="126">
        <v>13</v>
      </c>
      <c r="C49" s="283" t="s">
        <v>64</v>
      </c>
      <c r="D49" s="283"/>
      <c r="E49" s="283"/>
      <c r="F49" s="283"/>
      <c r="G49" s="283"/>
    </row>
  </sheetData>
  <sheetProtection algorithmName="SHA-512" hashValue="reTUQOoCP9oBx3gjgm8fzMM50Wmnm+kAs95e3vjKnEpsdmKBH9HItIDrHO+QYRfkbrMRJKXK6XsCUMikXdAwOg==" saltValue="Xv105lHwBFF1ZIsZ3f1s4Q==" spinCount="100000" sheet="1" objects="1" scenarios="1"/>
  <mergeCells count="28">
    <mergeCell ref="C49:G49"/>
    <mergeCell ref="C47:G47"/>
    <mergeCell ref="C48:G48"/>
    <mergeCell ref="C39:G39"/>
    <mergeCell ref="C40:G40"/>
    <mergeCell ref="C41:G41"/>
    <mergeCell ref="C46:G46"/>
    <mergeCell ref="C42:G42"/>
    <mergeCell ref="C45:G45"/>
    <mergeCell ref="C43:G43"/>
    <mergeCell ref="C44:G44"/>
    <mergeCell ref="C38:G38"/>
    <mergeCell ref="C30:G30"/>
    <mergeCell ref="C31:G31"/>
    <mergeCell ref="C32:G32"/>
    <mergeCell ref="C33:G33"/>
    <mergeCell ref="C35:G35"/>
    <mergeCell ref="C36:G36"/>
    <mergeCell ref="C37:G37"/>
    <mergeCell ref="C34:G34"/>
    <mergeCell ref="C29:G29"/>
    <mergeCell ref="C22:G22"/>
    <mergeCell ref="C23:G23"/>
    <mergeCell ref="C24:G24"/>
    <mergeCell ref="C25:G25"/>
    <mergeCell ref="C26:G26"/>
    <mergeCell ref="C27:G27"/>
    <mergeCell ref="C28:G28"/>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1" manualBreakCount="1">
    <brk id="19" min="1"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K71"/>
  <sheetViews>
    <sheetView view="pageBreakPreview" zoomScale="85" zoomScaleNormal="100" zoomScaleSheetLayoutView="85" workbookViewId="0">
      <selection activeCell="G25" sqref="G25"/>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1446</v>
      </c>
      <c r="C1" s="45" t="str">
        <f ca="1">MID(CELL("filename",A1),FIND("]",CELL("filename",A1))+1,255)</f>
        <v>EE VODI-TRAN. POSTAJA</v>
      </c>
      <c r="D1" s="194"/>
    </row>
    <row r="3" spans="2:10">
      <c r="B3" s="50" t="s">
        <v>13</v>
      </c>
    </row>
    <row r="4" spans="2:10">
      <c r="B4" s="52" t="str">
        <f ca="1">"REKAPITULACIJA "&amp;C1</f>
        <v>REKAPITULACIJA EE VODI-TRAN. POSTAJA</v>
      </c>
      <c r="C4" s="53"/>
      <c r="D4" s="53"/>
      <c r="E4" s="54"/>
      <c r="F4" s="54"/>
      <c r="G4" s="2"/>
      <c r="H4" s="55"/>
      <c r="I4" s="56"/>
    </row>
    <row r="5" spans="2:10">
      <c r="B5" s="57"/>
      <c r="C5" s="58"/>
      <c r="D5" s="59"/>
      <c r="H5" s="60"/>
      <c r="I5" s="61"/>
      <c r="J5" s="62"/>
    </row>
    <row r="6" spans="2:10">
      <c r="B6" s="63" t="s">
        <v>44</v>
      </c>
      <c r="D6" s="64" t="str">
        <f>VLOOKUP(B6,$B$16:$H$9826,2,FALSE)</f>
        <v>ZEMELJSKA DELA</v>
      </c>
      <c r="E6" s="65"/>
      <c r="F6" s="47"/>
      <c r="H6" s="66">
        <f>VLOOKUP($D6&amp;" SKUPAJ:",$G$16:H$9890,2,FALSE)</f>
        <v>0</v>
      </c>
      <c r="I6" s="67"/>
      <c r="J6" s="68"/>
    </row>
    <row r="7" spans="2:10">
      <c r="B7" s="63"/>
      <c r="D7" s="64"/>
      <c r="E7" s="65"/>
      <c r="F7" s="47"/>
      <c r="H7" s="66"/>
      <c r="I7" s="69"/>
      <c r="J7" s="70"/>
    </row>
    <row r="8" spans="2:10">
      <c r="B8" s="63" t="s">
        <v>45</v>
      </c>
      <c r="D8" s="64" t="str">
        <f>VLOOKUP(B8,$B$16:$H$9826,2,FALSE)</f>
        <v>GRADBENA DELA</v>
      </c>
      <c r="E8" s="65"/>
      <c r="F8" s="47"/>
      <c r="H8" s="66">
        <f>VLOOKUP($D8&amp;" SKUPAJ:",$G$16:H$9890,2,FALSE)</f>
        <v>0</v>
      </c>
      <c r="I8" s="71"/>
      <c r="J8" s="72"/>
    </row>
    <row r="9" spans="2:10">
      <c r="B9" s="63"/>
      <c r="D9" s="64"/>
      <c r="E9" s="65"/>
      <c r="F9" s="47"/>
      <c r="H9" s="66"/>
      <c r="I9" s="56"/>
    </row>
    <row r="10" spans="2:10">
      <c r="B10" s="63" t="s">
        <v>42</v>
      </c>
      <c r="D10" s="64" t="str">
        <f>VLOOKUP(B10,$B$16:$H$9826,2,FALSE)</f>
        <v>ELEKTROMONTAŽNA DELA</v>
      </c>
      <c r="E10" s="65"/>
      <c r="F10" s="47"/>
      <c r="H10" s="66">
        <f>VLOOKUP($D10&amp;" SKUPAJ:",$G$16:H$9890,2,FALSE)</f>
        <v>0</v>
      </c>
    </row>
    <row r="11" spans="2:10">
      <c r="B11" s="63"/>
      <c r="D11" s="64"/>
      <c r="E11" s="65"/>
      <c r="F11" s="47"/>
      <c r="H11" s="66"/>
    </row>
    <row r="12" spans="2:10">
      <c r="B12" s="63" t="s">
        <v>46</v>
      </c>
      <c r="D12" s="64" t="str">
        <f>VLOOKUP(B12,$B$16:$H$9826,2,FALSE)</f>
        <v>TUJE STORITVE</v>
      </c>
      <c r="E12" s="65"/>
      <c r="F12" s="47"/>
      <c r="H12" s="66">
        <f>VLOOKUP($D12&amp;" SKUPAJ:",$G$16:H$9890,2,FALSE)</f>
        <v>0</v>
      </c>
    </row>
    <row r="13" spans="2:10" s="48" customFormat="1" ht="16.5" thickBot="1">
      <c r="B13" s="73"/>
      <c r="C13" s="74"/>
      <c r="D13" s="75"/>
      <c r="E13" s="76"/>
      <c r="F13" s="77"/>
      <c r="G13" s="3"/>
      <c r="H13" s="78"/>
    </row>
    <row r="14" spans="2:10" s="48" customFormat="1" ht="16.5" thickTop="1">
      <c r="B14" s="79"/>
      <c r="C14" s="80"/>
      <c r="D14" s="81"/>
      <c r="E14" s="82"/>
      <c r="F14" s="83"/>
      <c r="G14" s="4" t="str">
        <f ca="1">"SKUPAJ "&amp;C1&amp;" (BREZ DDV):"</f>
        <v>SKUPAJ EE VODI-TRAN. POSTAJA (BREZ DDV):</v>
      </c>
      <c r="H14" s="84">
        <f>SUM(H6:H12)</f>
        <v>0</v>
      </c>
    </row>
    <row r="16" spans="2:10" s="48" customFormat="1" ht="16.5" thickBot="1">
      <c r="B16" s="85" t="s">
        <v>0</v>
      </c>
      <c r="C16" s="86" t="s">
        <v>1</v>
      </c>
      <c r="D16" s="87" t="s">
        <v>2</v>
      </c>
      <c r="E16" s="88" t="s">
        <v>3</v>
      </c>
      <c r="F16" s="88" t="s">
        <v>4</v>
      </c>
      <c r="G16" s="5" t="s">
        <v>5</v>
      </c>
      <c r="H16" s="88" t="s">
        <v>6</v>
      </c>
    </row>
    <row r="18" spans="2:11">
      <c r="B18" s="289"/>
      <c r="C18" s="289"/>
      <c r="D18" s="289"/>
      <c r="E18" s="289"/>
      <c r="F18" s="289"/>
      <c r="G18" s="41"/>
      <c r="H18" s="89"/>
    </row>
    <row r="20" spans="2:11" s="48" customFormat="1">
      <c r="B20" s="90" t="s">
        <v>44</v>
      </c>
      <c r="C20" s="288" t="s">
        <v>59</v>
      </c>
      <c r="D20" s="288"/>
      <c r="E20" s="91"/>
      <c r="F20" s="92"/>
      <c r="G20" s="6"/>
      <c r="H20" s="93"/>
    </row>
    <row r="21" spans="2:11" s="48" customFormat="1">
      <c r="B21" s="94"/>
      <c r="C21" s="287"/>
      <c r="D21" s="287"/>
      <c r="E21" s="287"/>
      <c r="F21" s="287"/>
      <c r="G21" s="7"/>
      <c r="H21" s="95"/>
    </row>
    <row r="22" spans="2:11" s="48" customFormat="1" ht="63">
      <c r="B22" s="96">
        <f>+COUNT($B$21:B21)+1</f>
        <v>1</v>
      </c>
      <c r="C22" s="97"/>
      <c r="D22" s="98" t="s">
        <v>1051</v>
      </c>
      <c r="E22" s="55" t="s">
        <v>714</v>
      </c>
      <c r="F22" s="55">
        <v>31.32</v>
      </c>
      <c r="G22" s="9"/>
      <c r="H22" s="95">
        <f>+$F22*G22</f>
        <v>0</v>
      </c>
      <c r="K22" s="46"/>
    </row>
    <row r="23" spans="2:11" s="48" customFormat="1" ht="31.5">
      <c r="B23" s="96">
        <f>+COUNT($B$21:B22)+1</f>
        <v>2</v>
      </c>
      <c r="C23" s="97"/>
      <c r="D23" s="98" t="s">
        <v>1052</v>
      </c>
      <c r="E23" s="55" t="s">
        <v>719</v>
      </c>
      <c r="F23" s="55">
        <v>30.4</v>
      </c>
      <c r="G23" s="9"/>
      <c r="H23" s="95">
        <f t="shared" ref="H23" si="0">+$F23*G23</f>
        <v>0</v>
      </c>
      <c r="K23" s="46"/>
    </row>
    <row r="24" spans="2:11" s="48" customFormat="1">
      <c r="B24" s="96">
        <f>+COUNT($B$21:B23)+1</f>
        <v>3</v>
      </c>
      <c r="C24" s="97"/>
      <c r="D24" s="98" t="s">
        <v>1053</v>
      </c>
      <c r="E24" s="55" t="s">
        <v>719</v>
      </c>
      <c r="F24" s="55">
        <v>30.4</v>
      </c>
      <c r="G24" s="9"/>
      <c r="H24" s="95">
        <f t="shared" ref="H24:H31" si="1">+$F24*G24</f>
        <v>0</v>
      </c>
      <c r="K24" s="46"/>
    </row>
    <row r="25" spans="2:11" s="48" customFormat="1" ht="31.5">
      <c r="B25" s="96">
        <f>+COUNT($B$21:B24)+1</f>
        <v>4</v>
      </c>
      <c r="C25" s="97"/>
      <c r="D25" s="98" t="s">
        <v>1054</v>
      </c>
      <c r="E25" s="55" t="s">
        <v>1372</v>
      </c>
      <c r="F25" s="55">
        <v>14.7</v>
      </c>
      <c r="G25" s="9"/>
      <c r="H25" s="95">
        <f t="shared" si="1"/>
        <v>0</v>
      </c>
      <c r="K25" s="46"/>
    </row>
    <row r="26" spans="2:11" s="48" customFormat="1" ht="31.5">
      <c r="B26" s="96">
        <f>+COUNT($B$21:B25)+1</f>
        <v>5</v>
      </c>
      <c r="C26" s="97"/>
      <c r="D26" s="98" t="s">
        <v>1055</v>
      </c>
      <c r="E26" s="55" t="s">
        <v>714</v>
      </c>
      <c r="F26" s="55">
        <v>1.25</v>
      </c>
      <c r="G26" s="9"/>
      <c r="H26" s="95">
        <f t="shared" si="1"/>
        <v>0</v>
      </c>
      <c r="K26" s="46"/>
    </row>
    <row r="27" spans="2:11" s="48" customFormat="1" ht="78.75">
      <c r="B27" s="96">
        <f>+COUNT($B$21:B26)+1</f>
        <v>6</v>
      </c>
      <c r="C27" s="97"/>
      <c r="D27" s="98" t="s">
        <v>1056</v>
      </c>
      <c r="E27" s="55" t="s">
        <v>714</v>
      </c>
      <c r="F27" s="55">
        <v>17.95</v>
      </c>
      <c r="G27" s="9"/>
      <c r="H27" s="95">
        <f t="shared" si="1"/>
        <v>0</v>
      </c>
      <c r="K27" s="46"/>
    </row>
    <row r="28" spans="2:11" s="48" customFormat="1" ht="31.5">
      <c r="B28" s="96">
        <f>+COUNT($B$21:B27)+1</f>
        <v>7</v>
      </c>
      <c r="C28" s="97"/>
      <c r="D28" s="98" t="s">
        <v>1395</v>
      </c>
      <c r="E28" s="55" t="s">
        <v>714</v>
      </c>
      <c r="F28" s="55">
        <v>13.35</v>
      </c>
      <c r="G28" s="9"/>
      <c r="H28" s="95">
        <f t="shared" si="1"/>
        <v>0</v>
      </c>
      <c r="K28" s="46"/>
    </row>
    <row r="29" spans="2:11" s="48" customFormat="1" ht="47.25">
      <c r="B29" s="96">
        <f>+COUNT($B$21:B28)+1</f>
        <v>8</v>
      </c>
      <c r="C29" s="97"/>
      <c r="D29" s="98" t="s">
        <v>1057</v>
      </c>
      <c r="E29" s="55" t="s">
        <v>714</v>
      </c>
      <c r="F29" s="55">
        <v>5.2</v>
      </c>
      <c r="G29" s="9"/>
      <c r="H29" s="95">
        <f t="shared" si="1"/>
        <v>0</v>
      </c>
      <c r="K29" s="46"/>
    </row>
    <row r="30" spans="2:11" s="48" customFormat="1" ht="47.25">
      <c r="B30" s="96">
        <f>+COUNT($B$21:B29)+1</f>
        <v>9</v>
      </c>
      <c r="C30" s="97"/>
      <c r="D30" s="98" t="s">
        <v>1058</v>
      </c>
      <c r="E30" s="55" t="s">
        <v>714</v>
      </c>
      <c r="F30" s="55">
        <v>1.7</v>
      </c>
      <c r="G30" s="9"/>
      <c r="H30" s="95">
        <f t="shared" si="1"/>
        <v>0</v>
      </c>
      <c r="K30" s="46"/>
    </row>
    <row r="31" spans="2:11" s="48" customFormat="1" ht="47.25">
      <c r="B31" s="96">
        <f>+COUNT($B$21:B30)+1</f>
        <v>10</v>
      </c>
      <c r="C31" s="97"/>
      <c r="D31" s="98" t="s">
        <v>1059</v>
      </c>
      <c r="E31" s="55" t="s">
        <v>714</v>
      </c>
      <c r="F31" s="55">
        <v>6.9</v>
      </c>
      <c r="G31" s="9"/>
      <c r="H31" s="95">
        <f t="shared" si="1"/>
        <v>0</v>
      </c>
      <c r="K31" s="46"/>
    </row>
    <row r="32" spans="2:11" s="48" customFormat="1" ht="15.75" customHeight="1">
      <c r="B32" s="99"/>
      <c r="C32" s="100"/>
      <c r="D32" s="101"/>
      <c r="E32" s="102"/>
      <c r="F32" s="103"/>
      <c r="G32" s="40"/>
      <c r="H32" s="104"/>
    </row>
    <row r="33" spans="2:10" s="48" customFormat="1" ht="16.5" thickBot="1">
      <c r="B33" s="105"/>
      <c r="C33" s="106"/>
      <c r="D33" s="106"/>
      <c r="E33" s="107"/>
      <c r="F33" s="107"/>
      <c r="G33" s="8" t="str">
        <f>C20&amp;" SKUPAJ:"</f>
        <v>ZEMELJSKA DELA SKUPAJ:</v>
      </c>
      <c r="H33" s="108">
        <f>SUM(H$22:H$31)</f>
        <v>0</v>
      </c>
    </row>
    <row r="34" spans="2:10" s="48" customFormat="1">
      <c r="B34" s="99"/>
      <c r="C34" s="100"/>
      <c r="D34" s="101"/>
      <c r="E34" s="102"/>
      <c r="F34" s="103"/>
      <c r="G34" s="40"/>
      <c r="H34" s="104"/>
    </row>
    <row r="35" spans="2:10" s="48" customFormat="1">
      <c r="B35" s="90" t="s">
        <v>45</v>
      </c>
      <c r="C35" s="288" t="s">
        <v>871</v>
      </c>
      <c r="D35" s="288"/>
      <c r="E35" s="91"/>
      <c r="F35" s="92"/>
      <c r="G35" s="6"/>
      <c r="H35" s="93"/>
    </row>
    <row r="36" spans="2:10" s="48" customFormat="1">
      <c r="B36" s="94"/>
      <c r="C36" s="287"/>
      <c r="D36" s="287"/>
      <c r="E36" s="287"/>
      <c r="F36" s="287"/>
      <c r="G36" s="7"/>
      <c r="H36" s="95"/>
    </row>
    <row r="37" spans="2:10" s="48" customFormat="1" ht="31.5">
      <c r="B37" s="96">
        <f>+COUNT($B$36:B36)+1</f>
        <v>1</v>
      </c>
      <c r="C37" s="97"/>
      <c r="D37" s="98" t="s">
        <v>877</v>
      </c>
      <c r="E37" s="55" t="s">
        <v>729</v>
      </c>
      <c r="F37" s="55">
        <v>110</v>
      </c>
      <c r="G37" s="9"/>
      <c r="H37" s="95">
        <f t="shared" ref="H37:H39" si="2">+$F37*G37</f>
        <v>0</v>
      </c>
    </row>
    <row r="38" spans="2:10" s="48" customFormat="1" ht="31.5">
      <c r="B38" s="96">
        <f>+COUNT($B$36:B37)+1</f>
        <v>2</v>
      </c>
      <c r="C38" s="97"/>
      <c r="D38" s="98" t="s">
        <v>878</v>
      </c>
      <c r="E38" s="55" t="s">
        <v>855</v>
      </c>
      <c r="F38" s="55">
        <v>2</v>
      </c>
      <c r="G38" s="9"/>
      <c r="H38" s="95">
        <f t="shared" si="2"/>
        <v>0</v>
      </c>
    </row>
    <row r="39" spans="2:10" s="48" customFormat="1" ht="31.5">
      <c r="B39" s="96">
        <f>+COUNT($B$36:B38)+1</f>
        <v>3</v>
      </c>
      <c r="C39" s="97"/>
      <c r="D39" s="98" t="s">
        <v>879</v>
      </c>
      <c r="E39" s="55" t="s">
        <v>741</v>
      </c>
      <c r="F39" s="55">
        <v>14</v>
      </c>
      <c r="G39" s="9"/>
      <c r="H39" s="95">
        <f t="shared" si="2"/>
        <v>0</v>
      </c>
    </row>
    <row r="40" spans="2:10" s="48" customFormat="1" ht="15.75" customHeight="1">
      <c r="B40" s="99"/>
      <c r="C40" s="100"/>
      <c r="D40" s="101"/>
      <c r="E40" s="102"/>
      <c r="F40" s="103"/>
      <c r="G40" s="40"/>
      <c r="H40" s="104"/>
    </row>
    <row r="41" spans="2:10" s="48" customFormat="1" ht="16.5" thickBot="1">
      <c r="B41" s="105"/>
      <c r="C41" s="106"/>
      <c r="D41" s="106"/>
      <c r="E41" s="107"/>
      <c r="F41" s="107"/>
      <c r="G41" s="8" t="str">
        <f>C35&amp;" SKUPAJ:"</f>
        <v>GRADBENA DELA SKUPAJ:</v>
      </c>
      <c r="H41" s="108">
        <f>SUM(H$37:H$39)</f>
        <v>0</v>
      </c>
    </row>
    <row r="42" spans="2:10" s="48" customFormat="1">
      <c r="B42" s="109"/>
      <c r="C42" s="100"/>
      <c r="D42" s="110"/>
      <c r="E42" s="111"/>
      <c r="F42" s="103"/>
      <c r="G42" s="40"/>
      <c r="H42" s="104"/>
      <c r="J42" s="49"/>
    </row>
    <row r="43" spans="2:10" s="48" customFormat="1">
      <c r="B43" s="90" t="s">
        <v>42</v>
      </c>
      <c r="C43" s="288" t="s">
        <v>918</v>
      </c>
      <c r="D43" s="288"/>
      <c r="E43" s="91"/>
      <c r="F43" s="92"/>
      <c r="G43" s="6"/>
      <c r="H43" s="93"/>
      <c r="J43" s="49"/>
    </row>
    <row r="44" spans="2:10" s="48" customFormat="1">
      <c r="B44" s="94"/>
      <c r="C44" s="287"/>
      <c r="D44" s="287"/>
      <c r="E44" s="287"/>
      <c r="F44" s="287"/>
      <c r="G44" s="7"/>
      <c r="H44" s="95"/>
    </row>
    <row r="45" spans="2:10" s="48" customFormat="1" ht="330.75">
      <c r="B45" s="96">
        <f>+COUNT($B$44:B44)+1</f>
        <v>1</v>
      </c>
      <c r="C45" s="97"/>
      <c r="D45" s="144" t="s">
        <v>1060</v>
      </c>
      <c r="E45" s="55" t="s">
        <v>855</v>
      </c>
      <c r="F45" s="55">
        <v>1</v>
      </c>
      <c r="G45" s="9"/>
      <c r="H45" s="95">
        <f t="shared" ref="H45" si="3">+$F45*G45</f>
        <v>0</v>
      </c>
      <c r="J45" s="49"/>
    </row>
    <row r="46" spans="2:10" s="48" customFormat="1" ht="94.5">
      <c r="B46" s="96"/>
      <c r="C46" s="97"/>
      <c r="D46" s="145" t="s">
        <v>1061</v>
      </c>
      <c r="E46" s="55"/>
      <c r="F46" s="55"/>
      <c r="G46" s="9"/>
      <c r="H46" s="95"/>
      <c r="J46" s="49"/>
    </row>
    <row r="47" spans="2:10" s="48" customFormat="1" ht="63">
      <c r="B47" s="96">
        <f>+COUNT($B$44:B46)+1</f>
        <v>2</v>
      </c>
      <c r="C47" s="97"/>
      <c r="D47" s="98" t="s">
        <v>1062</v>
      </c>
      <c r="E47" s="55" t="s">
        <v>855</v>
      </c>
      <c r="F47" s="55">
        <v>1</v>
      </c>
      <c r="G47" s="9"/>
      <c r="H47" s="95">
        <f t="shared" ref="H47:H63" si="4">+$F47*G47</f>
        <v>0</v>
      </c>
      <c r="J47" s="49"/>
    </row>
    <row r="48" spans="2:10" s="48" customFormat="1" ht="15.75" customHeight="1">
      <c r="B48" s="94"/>
      <c r="C48" s="287" t="s">
        <v>1453</v>
      </c>
      <c r="D48" s="287"/>
      <c r="E48" s="287"/>
      <c r="F48" s="287"/>
      <c r="G48" s="7"/>
      <c r="H48" s="95"/>
      <c r="J48" s="49"/>
    </row>
    <row r="49" spans="2:10" s="48" customFormat="1" ht="141.75">
      <c r="B49" s="96">
        <f>+COUNT($B$44:B47)+1</f>
        <v>3</v>
      </c>
      <c r="C49" s="97"/>
      <c r="D49" s="98" t="s">
        <v>1063</v>
      </c>
      <c r="E49" s="55" t="s">
        <v>855</v>
      </c>
      <c r="F49" s="55">
        <v>1</v>
      </c>
      <c r="G49" s="9"/>
      <c r="H49" s="95">
        <f t="shared" si="4"/>
        <v>0</v>
      </c>
      <c r="J49" s="49"/>
    </row>
    <row r="50" spans="2:10" s="48" customFormat="1" ht="15.75" customHeight="1">
      <c r="B50" s="94"/>
      <c r="C50" s="287" t="s">
        <v>1454</v>
      </c>
      <c r="D50" s="287"/>
      <c r="E50" s="287"/>
      <c r="F50" s="287"/>
      <c r="G50" s="7"/>
      <c r="H50" s="95"/>
      <c r="J50" s="49"/>
    </row>
    <row r="51" spans="2:10" s="48" customFormat="1" ht="47.25">
      <c r="B51" s="96">
        <f>+COUNT($B$44:B50)+1</f>
        <v>4</v>
      </c>
      <c r="C51" s="97"/>
      <c r="D51" s="98" t="s">
        <v>1064</v>
      </c>
      <c r="E51" s="55" t="s">
        <v>741</v>
      </c>
      <c r="F51" s="55">
        <v>1</v>
      </c>
      <c r="G51" s="9"/>
      <c r="H51" s="95">
        <f t="shared" si="4"/>
        <v>0</v>
      </c>
      <c r="J51" s="49"/>
    </row>
    <row r="52" spans="2:10" s="48" customFormat="1" ht="15.75" customHeight="1">
      <c r="B52" s="195"/>
      <c r="C52" s="290" t="s">
        <v>1455</v>
      </c>
      <c r="D52" s="290"/>
      <c r="E52" s="290"/>
      <c r="F52" s="290"/>
      <c r="G52" s="196"/>
      <c r="H52" s="143"/>
      <c r="J52" s="49"/>
    </row>
    <row r="53" spans="2:10" s="48" customFormat="1" ht="385.5" customHeight="1">
      <c r="B53" s="197">
        <f>+COUNT($B$44:B52)+1</f>
        <v>5</v>
      </c>
      <c r="C53" s="198"/>
      <c r="D53" s="199" t="s">
        <v>1065</v>
      </c>
      <c r="E53" s="200" t="s">
        <v>855</v>
      </c>
      <c r="F53" s="200">
        <v>1</v>
      </c>
      <c r="G53" s="201"/>
      <c r="H53" s="202">
        <f>+$F53*G53</f>
        <v>0</v>
      </c>
      <c r="J53" s="49"/>
    </row>
    <row r="54" spans="2:10" s="48" customFormat="1" ht="110.25">
      <c r="B54" s="203"/>
      <c r="C54" s="204"/>
      <c r="D54" s="205" t="s">
        <v>1066</v>
      </c>
      <c r="E54" s="206"/>
      <c r="F54" s="206"/>
      <c r="G54" s="207"/>
      <c r="H54" s="208"/>
      <c r="J54" s="49"/>
    </row>
    <row r="55" spans="2:10" s="48" customFormat="1" ht="15.75" customHeight="1">
      <c r="B55" s="195"/>
      <c r="C55" s="290" t="s">
        <v>1456</v>
      </c>
      <c r="D55" s="290"/>
      <c r="E55" s="290"/>
      <c r="F55" s="290"/>
      <c r="G55" s="196"/>
      <c r="H55" s="143"/>
      <c r="J55" s="49"/>
    </row>
    <row r="56" spans="2:10" s="48" customFormat="1" ht="189">
      <c r="B56" s="197">
        <f>+COUNT($B$44:B55)+1</f>
        <v>6</v>
      </c>
      <c r="C56" s="198"/>
      <c r="D56" s="199" t="s">
        <v>1067</v>
      </c>
      <c r="E56" s="200" t="s">
        <v>855</v>
      </c>
      <c r="F56" s="200">
        <v>1</v>
      </c>
      <c r="G56" s="201"/>
      <c r="H56" s="202">
        <f t="shared" ref="H56" si="5">+$F56*G56</f>
        <v>0</v>
      </c>
      <c r="J56" s="49"/>
    </row>
    <row r="57" spans="2:10" s="48" customFormat="1" ht="141.75">
      <c r="B57" s="203"/>
      <c r="C57" s="204"/>
      <c r="D57" s="205" t="s">
        <v>1068</v>
      </c>
      <c r="E57" s="206"/>
      <c r="F57" s="206"/>
      <c r="G57" s="207"/>
      <c r="H57" s="208"/>
      <c r="J57" s="49"/>
    </row>
    <row r="58" spans="2:10" s="48" customFormat="1" ht="78.75">
      <c r="B58" s="96">
        <f>+COUNT($B$44:B57)+1</f>
        <v>7</v>
      </c>
      <c r="C58" s="97"/>
      <c r="D58" s="98" t="s">
        <v>1069</v>
      </c>
      <c r="E58" s="55" t="s">
        <v>855</v>
      </c>
      <c r="F58" s="55">
        <v>1</v>
      </c>
      <c r="G58" s="9"/>
      <c r="H58" s="95">
        <f t="shared" si="4"/>
        <v>0</v>
      </c>
      <c r="J58" s="49"/>
    </row>
    <row r="59" spans="2:10" s="48" customFormat="1" ht="78.75">
      <c r="B59" s="96">
        <f>+COUNT($B$44:B58)+1</f>
        <v>8</v>
      </c>
      <c r="C59" s="97"/>
      <c r="D59" s="98" t="s">
        <v>1070</v>
      </c>
      <c r="E59" s="55" t="s">
        <v>855</v>
      </c>
      <c r="F59" s="55">
        <v>1</v>
      </c>
      <c r="G59" s="9"/>
      <c r="H59" s="95">
        <f t="shared" si="4"/>
        <v>0</v>
      </c>
      <c r="J59" s="49"/>
    </row>
    <row r="60" spans="2:10" s="48" customFormat="1" ht="141.75">
      <c r="B60" s="96">
        <f>+COUNT($B$44:B59)+1</f>
        <v>9</v>
      </c>
      <c r="C60" s="97"/>
      <c r="D60" s="98" t="s">
        <v>1071</v>
      </c>
      <c r="E60" s="55" t="s">
        <v>855</v>
      </c>
      <c r="F60" s="55">
        <v>1</v>
      </c>
      <c r="G60" s="9"/>
      <c r="H60" s="95">
        <f t="shared" si="4"/>
        <v>0</v>
      </c>
      <c r="J60" s="49"/>
    </row>
    <row r="61" spans="2:10" s="48" customFormat="1" ht="110.25">
      <c r="B61" s="96">
        <f>+COUNT($B$44:B60)+1</f>
        <v>10</v>
      </c>
      <c r="C61" s="97"/>
      <c r="D61" s="98" t="s">
        <v>1072</v>
      </c>
      <c r="E61" s="55" t="s">
        <v>855</v>
      </c>
      <c r="F61" s="55">
        <v>1</v>
      </c>
      <c r="G61" s="9"/>
      <c r="H61" s="95">
        <f t="shared" si="4"/>
        <v>0</v>
      </c>
      <c r="J61" s="49"/>
    </row>
    <row r="62" spans="2:10" s="48" customFormat="1" ht="47.25">
      <c r="B62" s="96">
        <f>+COUNT($B$44:B61)+1</f>
        <v>11</v>
      </c>
      <c r="C62" s="97"/>
      <c r="D62" s="98" t="s">
        <v>1073</v>
      </c>
      <c r="E62" s="55" t="s">
        <v>855</v>
      </c>
      <c r="F62" s="55">
        <v>1</v>
      </c>
      <c r="G62" s="9"/>
      <c r="H62" s="95">
        <f t="shared" si="4"/>
        <v>0</v>
      </c>
      <c r="J62" s="49"/>
    </row>
    <row r="63" spans="2:10" s="48" customFormat="1" ht="283.5">
      <c r="B63" s="96">
        <f>+COUNT($B$44:B62)+1</f>
        <v>12</v>
      </c>
      <c r="C63" s="97"/>
      <c r="D63" s="98" t="s">
        <v>1074</v>
      </c>
      <c r="E63" s="55" t="s">
        <v>855</v>
      </c>
      <c r="F63" s="55">
        <v>1</v>
      </c>
      <c r="G63" s="9"/>
      <c r="H63" s="95">
        <f t="shared" si="4"/>
        <v>0</v>
      </c>
      <c r="J63" s="49"/>
    </row>
    <row r="64" spans="2:10" s="48" customFormat="1" ht="15.75" customHeight="1">
      <c r="B64" s="99"/>
      <c r="C64" s="100"/>
      <c r="D64" s="101"/>
      <c r="E64" s="102"/>
      <c r="F64" s="103"/>
      <c r="G64" s="40"/>
      <c r="H64" s="104"/>
    </row>
    <row r="65" spans="2:10" s="48" customFormat="1" ht="16.5" thickBot="1">
      <c r="B65" s="105"/>
      <c r="C65" s="106"/>
      <c r="D65" s="106"/>
      <c r="E65" s="107"/>
      <c r="F65" s="107"/>
      <c r="G65" s="8" t="str">
        <f>C43&amp;" SKUPAJ:"</f>
        <v>ELEKTROMONTAŽNA DELA SKUPAJ:</v>
      </c>
      <c r="H65" s="108">
        <f>SUM(H$44:H$63)</f>
        <v>0</v>
      </c>
    </row>
    <row r="66" spans="2:10" s="48" customFormat="1">
      <c r="B66" s="109"/>
      <c r="C66" s="100"/>
      <c r="D66" s="110"/>
      <c r="E66" s="111"/>
      <c r="F66" s="103"/>
      <c r="G66" s="40"/>
      <c r="H66" s="104"/>
      <c r="J66" s="49"/>
    </row>
    <row r="67" spans="2:10" s="48" customFormat="1">
      <c r="B67" s="90" t="s">
        <v>46</v>
      </c>
      <c r="C67" s="288" t="s">
        <v>8</v>
      </c>
      <c r="D67" s="288"/>
      <c r="E67" s="91"/>
      <c r="F67" s="92"/>
      <c r="G67" s="6"/>
      <c r="H67" s="93"/>
      <c r="J67" s="49"/>
    </row>
    <row r="68" spans="2:10" s="48" customFormat="1">
      <c r="B68" s="94"/>
      <c r="C68" s="287"/>
      <c r="D68" s="287"/>
      <c r="E68" s="287"/>
      <c r="F68" s="287"/>
      <c r="G68" s="7"/>
      <c r="H68" s="95"/>
    </row>
    <row r="69" spans="2:10" s="48" customFormat="1" ht="63">
      <c r="B69" s="139">
        <f>+COUNT($B$68:B68)+1</f>
        <v>1</v>
      </c>
      <c r="C69" s="140"/>
      <c r="D69" s="127" t="s">
        <v>1008</v>
      </c>
      <c r="E69" s="141" t="s">
        <v>1369</v>
      </c>
      <c r="F69" s="141">
        <v>18</v>
      </c>
      <c r="G69" s="142"/>
      <c r="H69" s="143">
        <f t="shared" ref="H69" si="6">+$F69*G69</f>
        <v>0</v>
      </c>
      <c r="J69" s="49"/>
    </row>
    <row r="70" spans="2:10" s="48" customFormat="1" ht="15.75" customHeight="1">
      <c r="B70" s="99"/>
      <c r="C70" s="100"/>
      <c r="D70" s="101"/>
      <c r="E70" s="102"/>
      <c r="F70" s="103"/>
      <c r="G70" s="40"/>
      <c r="H70" s="104"/>
    </row>
    <row r="71" spans="2:10" s="48" customFormat="1" ht="16.5" thickBot="1">
      <c r="B71" s="105"/>
      <c r="C71" s="106"/>
      <c r="D71" s="106"/>
      <c r="E71" s="107"/>
      <c r="F71" s="107"/>
      <c r="G71" s="8" t="str">
        <f>C67&amp;" SKUPAJ:"</f>
        <v>TUJE STORITVE SKUPAJ:</v>
      </c>
      <c r="H71" s="108">
        <f>SUM(H$69:H$69)</f>
        <v>0</v>
      </c>
    </row>
  </sheetData>
  <mergeCells count="13">
    <mergeCell ref="B18:F18"/>
    <mergeCell ref="C20:D20"/>
    <mergeCell ref="C21:F21"/>
    <mergeCell ref="C35:D35"/>
    <mergeCell ref="C68:F68"/>
    <mergeCell ref="C44:F44"/>
    <mergeCell ref="C67:D67"/>
    <mergeCell ref="C36:F36"/>
    <mergeCell ref="C43:D43"/>
    <mergeCell ref="C48:F48"/>
    <mergeCell ref="C50:F50"/>
    <mergeCell ref="C52:F52"/>
    <mergeCell ref="C55:F55"/>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41" min="1" max="7" man="1"/>
    <brk id="66" min="1" max="7" man="1"/>
  </rowBreaks>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K51"/>
  <sheetViews>
    <sheetView view="pageBreakPreview" zoomScale="85" zoomScaleNormal="100" zoomScaleSheetLayoutView="85" workbookViewId="0">
      <selection activeCell="D19" sqref="D19"/>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1447</v>
      </c>
      <c r="C1" s="45" t="str">
        <f ca="1">MID(CELL("filename",A1),FIND("]",CELL("filename",A1))+1,255)</f>
        <v>EE VODI - VN DALJNOVOD</v>
      </c>
    </row>
    <row r="3" spans="2:10">
      <c r="B3" s="50" t="s">
        <v>13</v>
      </c>
    </row>
    <row r="4" spans="2:10">
      <c r="B4" s="52" t="str">
        <f ca="1">"REKAPITULACIJA "&amp;C1</f>
        <v>REKAPITULACIJA EE VODI - VN DALJNOVOD</v>
      </c>
      <c r="C4" s="53"/>
      <c r="D4" s="53"/>
      <c r="E4" s="54"/>
      <c r="F4" s="54"/>
      <c r="G4" s="2"/>
      <c r="H4" s="55"/>
      <c r="I4" s="56"/>
    </row>
    <row r="5" spans="2:10">
      <c r="B5" s="57"/>
      <c r="C5" s="58"/>
      <c r="D5" s="59"/>
      <c r="H5" s="60"/>
      <c r="I5" s="61"/>
      <c r="J5" s="62"/>
    </row>
    <row r="6" spans="2:10">
      <c r="B6" s="63" t="s">
        <v>44</v>
      </c>
      <c r="D6" s="64" t="str">
        <f>VLOOKUP(B6,$B$16:$H$9796,2,FALSE)</f>
        <v>ZEMELJSKA DELA</v>
      </c>
      <c r="E6" s="65"/>
      <c r="F6" s="47"/>
      <c r="H6" s="66">
        <f>VLOOKUP($D6&amp;" SKUPAJ:",$G$16:H$9860,2,FALSE)</f>
        <v>0</v>
      </c>
      <c r="I6" s="67"/>
      <c r="J6" s="68"/>
    </row>
    <row r="7" spans="2:10">
      <c r="B7" s="63"/>
      <c r="D7" s="64"/>
      <c r="E7" s="65"/>
      <c r="F7" s="47"/>
      <c r="H7" s="66"/>
      <c r="I7" s="69"/>
      <c r="J7" s="70"/>
    </row>
    <row r="8" spans="2:10">
      <c r="B8" s="63" t="s">
        <v>45</v>
      </c>
      <c r="D8" s="64" t="str">
        <f>VLOOKUP(B8,$B$16:$H$9796,2,FALSE)</f>
        <v>GRADBENA DELA</v>
      </c>
      <c r="E8" s="65"/>
      <c r="F8" s="47"/>
      <c r="H8" s="66">
        <f>VLOOKUP($D8&amp;" SKUPAJ:",$G$16:H$9860,2,FALSE)</f>
        <v>0</v>
      </c>
      <c r="I8" s="71"/>
      <c r="J8" s="72"/>
    </row>
    <row r="9" spans="2:10">
      <c r="B9" s="63"/>
      <c r="D9" s="64"/>
      <c r="E9" s="65"/>
      <c r="F9" s="47"/>
      <c r="H9" s="66"/>
      <c r="I9" s="56"/>
    </row>
    <row r="10" spans="2:10">
      <c r="B10" s="63" t="s">
        <v>42</v>
      </c>
      <c r="D10" s="64" t="str">
        <f>VLOOKUP(B10,$B$16:$H$9796,2,FALSE)</f>
        <v>ELEKTROMONTAŽNA DELA</v>
      </c>
      <c r="E10" s="65"/>
      <c r="F10" s="47"/>
      <c r="H10" s="66">
        <f>VLOOKUP($D10&amp;" SKUPAJ:",$G$16:H$9860,2,FALSE)</f>
        <v>0</v>
      </c>
    </row>
    <row r="11" spans="2:10">
      <c r="B11" s="63"/>
      <c r="D11" s="64"/>
      <c r="E11" s="65"/>
      <c r="F11" s="47"/>
      <c r="H11" s="66"/>
    </row>
    <row r="12" spans="2:10">
      <c r="B12" s="63" t="s">
        <v>46</v>
      </c>
      <c r="D12" s="64" t="str">
        <f>VLOOKUP(B12,$B$16:$H$9796,2,FALSE)</f>
        <v>TUJE STORITVE</v>
      </c>
      <c r="E12" s="65"/>
      <c r="F12" s="47"/>
      <c r="H12" s="66">
        <f>VLOOKUP($D12&amp;" SKUPAJ:",$G$16:H$9860,2,FALSE)</f>
        <v>0</v>
      </c>
    </row>
    <row r="13" spans="2:10" s="48" customFormat="1" ht="16.5" thickBot="1">
      <c r="B13" s="73"/>
      <c r="C13" s="74"/>
      <c r="D13" s="75"/>
      <c r="E13" s="76"/>
      <c r="F13" s="77"/>
      <c r="G13" s="3"/>
      <c r="H13" s="78"/>
    </row>
    <row r="14" spans="2:10" s="48" customFormat="1" ht="16.5" thickTop="1">
      <c r="B14" s="79"/>
      <c r="C14" s="80"/>
      <c r="D14" s="81"/>
      <c r="E14" s="82"/>
      <c r="F14" s="83"/>
      <c r="G14" s="4" t="str">
        <f ca="1">"SKUPAJ "&amp;C1&amp;" (BREZ DDV):"</f>
        <v>SKUPAJ EE VODI - VN DALJNOVOD (BREZ DDV):</v>
      </c>
      <c r="H14" s="84">
        <f>SUM(H6:H12)</f>
        <v>0</v>
      </c>
    </row>
    <row r="16" spans="2:10" s="48" customFormat="1" ht="16.5" thickBot="1">
      <c r="B16" s="85" t="s">
        <v>0</v>
      </c>
      <c r="C16" s="86" t="s">
        <v>1</v>
      </c>
      <c r="D16" s="87" t="s">
        <v>2</v>
      </c>
      <c r="E16" s="88" t="s">
        <v>3</v>
      </c>
      <c r="F16" s="88" t="s">
        <v>4</v>
      </c>
      <c r="G16" s="5" t="s">
        <v>5</v>
      </c>
      <c r="H16" s="88" t="s">
        <v>6</v>
      </c>
    </row>
    <row r="18" spans="2:11">
      <c r="B18" s="289"/>
      <c r="C18" s="289"/>
      <c r="D18" s="289"/>
      <c r="E18" s="289"/>
      <c r="F18" s="289"/>
      <c r="G18" s="41"/>
      <c r="H18" s="89"/>
    </row>
    <row r="20" spans="2:11" s="48" customFormat="1">
      <c r="B20" s="90" t="s">
        <v>44</v>
      </c>
      <c r="C20" s="288" t="s">
        <v>59</v>
      </c>
      <c r="D20" s="288"/>
      <c r="E20" s="91"/>
      <c r="F20" s="92"/>
      <c r="G20" s="6"/>
      <c r="H20" s="93"/>
    </row>
    <row r="21" spans="2:11" s="48" customFormat="1">
      <c r="B21" s="94"/>
      <c r="C21" s="287"/>
      <c r="D21" s="287"/>
      <c r="E21" s="287"/>
      <c r="F21" s="287"/>
      <c r="G21" s="7"/>
      <c r="H21" s="95"/>
    </row>
    <row r="22" spans="2:11" s="48" customFormat="1" ht="47.25">
      <c r="B22" s="96">
        <f>+COUNT($B$21:B21)+1</f>
        <v>1</v>
      </c>
      <c r="C22" s="97"/>
      <c r="D22" s="98" t="s">
        <v>1075</v>
      </c>
      <c r="E22" s="55" t="s">
        <v>714</v>
      </c>
      <c r="F22" s="55">
        <v>146.69999999999999</v>
      </c>
      <c r="G22" s="9"/>
      <c r="H22" s="95">
        <f>+$F22*G22</f>
        <v>0</v>
      </c>
      <c r="K22" s="46"/>
    </row>
    <row r="23" spans="2:11" s="48" customFormat="1" ht="47.25">
      <c r="B23" s="96">
        <f>+COUNT($B$21:B22)+1</f>
        <v>2</v>
      </c>
      <c r="C23" s="97"/>
      <c r="D23" s="98" t="s">
        <v>1076</v>
      </c>
      <c r="E23" s="55" t="s">
        <v>714</v>
      </c>
      <c r="F23" s="55">
        <v>36.700000000000003</v>
      </c>
      <c r="G23" s="9"/>
      <c r="H23" s="95">
        <f t="shared" ref="H23:H27" si="0">+$F23*G23</f>
        <v>0</v>
      </c>
      <c r="K23" s="46"/>
    </row>
    <row r="24" spans="2:11" s="48" customFormat="1" ht="78.75">
      <c r="B24" s="96">
        <f>+COUNT($B$21:B23)+1</f>
        <v>3</v>
      </c>
      <c r="C24" s="97"/>
      <c r="D24" s="98" t="s">
        <v>1018</v>
      </c>
      <c r="E24" s="55" t="s">
        <v>714</v>
      </c>
      <c r="F24" s="55">
        <v>21</v>
      </c>
      <c r="G24" s="9"/>
      <c r="H24" s="95">
        <f>+$F24*G24</f>
        <v>0</v>
      </c>
      <c r="K24" s="46"/>
    </row>
    <row r="25" spans="2:11" s="48" customFormat="1" ht="47.25">
      <c r="B25" s="96">
        <f>+COUNT($B$21:B24)+1</f>
        <v>4</v>
      </c>
      <c r="C25" s="97"/>
      <c r="D25" s="98" t="s">
        <v>1059</v>
      </c>
      <c r="E25" s="55" t="s">
        <v>714</v>
      </c>
      <c r="F25" s="55">
        <v>183.4</v>
      </c>
      <c r="G25" s="9"/>
      <c r="H25" s="95">
        <f t="shared" si="0"/>
        <v>0</v>
      </c>
      <c r="K25" s="46"/>
    </row>
    <row r="26" spans="2:11" s="48" customFormat="1" ht="31.5">
      <c r="B26" s="96">
        <f>+COUNT($B$21:B25)+1</f>
        <v>5</v>
      </c>
      <c r="C26" s="97"/>
      <c r="D26" s="98" t="s">
        <v>1388</v>
      </c>
      <c r="E26" s="55" t="s">
        <v>714</v>
      </c>
      <c r="F26" s="55">
        <v>162.4</v>
      </c>
      <c r="G26" s="9"/>
      <c r="H26" s="95">
        <f t="shared" si="0"/>
        <v>0</v>
      </c>
    </row>
    <row r="27" spans="2:11" s="48" customFormat="1" ht="31.5">
      <c r="B27" s="96">
        <f>+COUNT($B$21:B26)+1</f>
        <v>6</v>
      </c>
      <c r="C27" s="97"/>
      <c r="D27" s="98" t="s">
        <v>870</v>
      </c>
      <c r="E27" s="55" t="s">
        <v>719</v>
      </c>
      <c r="F27" s="55">
        <v>210</v>
      </c>
      <c r="G27" s="9"/>
      <c r="H27" s="95">
        <f t="shared" si="0"/>
        <v>0</v>
      </c>
      <c r="K27" s="46"/>
    </row>
    <row r="28" spans="2:11" s="48" customFormat="1" ht="15.75" customHeight="1">
      <c r="B28" s="99"/>
      <c r="C28" s="100"/>
      <c r="D28" s="101"/>
      <c r="E28" s="102"/>
      <c r="F28" s="103"/>
      <c r="G28" s="40"/>
      <c r="H28" s="104"/>
    </row>
    <row r="29" spans="2:11" s="48" customFormat="1">
      <c r="B29" s="105"/>
      <c r="C29" s="106"/>
      <c r="D29" s="106"/>
      <c r="E29" s="107"/>
      <c r="F29" s="107"/>
      <c r="G29" s="8" t="str">
        <f>C20&amp;" SKUPAJ:"</f>
        <v>ZEMELJSKA DELA SKUPAJ:</v>
      </c>
      <c r="H29" s="108">
        <f>SUM(H$22:H$27)</f>
        <v>0</v>
      </c>
    </row>
    <row r="30" spans="2:11" s="48" customFormat="1">
      <c r="B30" s="99"/>
      <c r="C30" s="100"/>
      <c r="D30" s="101"/>
      <c r="E30" s="102"/>
      <c r="F30" s="103"/>
      <c r="G30" s="40"/>
      <c r="H30" s="104"/>
    </row>
    <row r="31" spans="2:11" s="48" customFormat="1">
      <c r="B31" s="90" t="s">
        <v>45</v>
      </c>
      <c r="C31" s="288" t="s">
        <v>871</v>
      </c>
      <c r="D31" s="288"/>
      <c r="E31" s="91"/>
      <c r="F31" s="92"/>
      <c r="G31" s="6"/>
      <c r="H31" s="93"/>
    </row>
    <row r="32" spans="2:11" s="48" customFormat="1">
      <c r="B32" s="94"/>
      <c r="C32" s="287"/>
      <c r="D32" s="287"/>
      <c r="E32" s="287"/>
      <c r="F32" s="287"/>
      <c r="G32" s="7"/>
      <c r="H32" s="95"/>
    </row>
    <row r="33" spans="2:10" s="48" customFormat="1" ht="31.5">
      <c r="B33" s="96">
        <f>+COUNT($B$32:B32)+1</f>
        <v>1</v>
      </c>
      <c r="C33" s="97"/>
      <c r="D33" s="98" t="s">
        <v>877</v>
      </c>
      <c r="E33" s="55" t="s">
        <v>729</v>
      </c>
      <c r="F33" s="55">
        <v>264</v>
      </c>
      <c r="G33" s="9"/>
      <c r="H33" s="95">
        <f t="shared" ref="H33" si="1">+$F33*G33</f>
        <v>0</v>
      </c>
    </row>
    <row r="34" spans="2:10" s="48" customFormat="1" ht="15.75" customHeight="1">
      <c r="B34" s="99"/>
      <c r="C34" s="100"/>
      <c r="D34" s="101"/>
      <c r="E34" s="102"/>
      <c r="F34" s="103"/>
      <c r="G34" s="40"/>
      <c r="H34" s="104"/>
    </row>
    <row r="35" spans="2:10" s="48" customFormat="1">
      <c r="B35" s="105"/>
      <c r="C35" s="106"/>
      <c r="D35" s="106"/>
      <c r="E35" s="107"/>
      <c r="F35" s="107"/>
      <c r="G35" s="8" t="str">
        <f>C31&amp;" SKUPAJ:"</f>
        <v>GRADBENA DELA SKUPAJ:</v>
      </c>
      <c r="H35" s="108">
        <f>SUM(H$33:H$33)</f>
        <v>0</v>
      </c>
    </row>
    <row r="36" spans="2:10" s="48" customFormat="1">
      <c r="B36" s="109"/>
      <c r="C36" s="100"/>
      <c r="D36" s="110"/>
      <c r="E36" s="111"/>
      <c r="F36" s="103"/>
      <c r="G36" s="40"/>
      <c r="H36" s="104"/>
      <c r="J36" s="49"/>
    </row>
    <row r="37" spans="2:10" s="48" customFormat="1">
      <c r="B37" s="90" t="s">
        <v>42</v>
      </c>
      <c r="C37" s="288" t="s">
        <v>918</v>
      </c>
      <c r="D37" s="288"/>
      <c r="E37" s="91"/>
      <c r="F37" s="92"/>
      <c r="G37" s="6"/>
      <c r="H37" s="93"/>
      <c r="J37" s="49"/>
    </row>
    <row r="38" spans="2:10" s="48" customFormat="1">
      <c r="B38" s="94"/>
      <c r="C38" s="287"/>
      <c r="D38" s="287"/>
      <c r="E38" s="287"/>
      <c r="F38" s="287"/>
      <c r="G38" s="7"/>
      <c r="H38" s="95"/>
    </row>
    <row r="39" spans="2:10" s="48" customFormat="1" ht="31.5">
      <c r="B39" s="96">
        <f>+COUNT($B$38:B38)+1</f>
        <v>1</v>
      </c>
      <c r="C39" s="97"/>
      <c r="D39" s="98" t="s">
        <v>1077</v>
      </c>
      <c r="E39" s="55" t="s">
        <v>741</v>
      </c>
      <c r="F39" s="55">
        <v>16</v>
      </c>
      <c r="G39" s="9"/>
      <c r="H39" s="95">
        <f t="shared" ref="H39:H43" si="2">+$F39*G39</f>
        <v>0</v>
      </c>
      <c r="J39" s="49"/>
    </row>
    <row r="40" spans="2:10" s="48" customFormat="1" ht="31.5">
      <c r="B40" s="96">
        <f>+COUNT($B$38:B39)+1</f>
        <v>2</v>
      </c>
      <c r="C40" s="97"/>
      <c r="D40" s="98" t="s">
        <v>1078</v>
      </c>
      <c r="E40" s="55" t="s">
        <v>855</v>
      </c>
      <c r="F40" s="55">
        <v>8</v>
      </c>
      <c r="G40" s="9"/>
      <c r="H40" s="95">
        <f t="shared" si="2"/>
        <v>0</v>
      </c>
      <c r="J40" s="49"/>
    </row>
    <row r="41" spans="2:10" s="48" customFormat="1" ht="47.25">
      <c r="B41" s="96">
        <f>+COUNT($B$38:B40)+1</f>
        <v>3</v>
      </c>
      <c r="C41" s="97"/>
      <c r="D41" s="98" t="s">
        <v>1079</v>
      </c>
      <c r="E41" s="55" t="s">
        <v>729</v>
      </c>
      <c r="F41" s="55">
        <v>8</v>
      </c>
      <c r="G41" s="9"/>
      <c r="H41" s="95">
        <f t="shared" si="2"/>
        <v>0</v>
      </c>
      <c r="J41" s="49"/>
    </row>
    <row r="42" spans="2:10" s="48" customFormat="1" ht="31.5">
      <c r="B42" s="96">
        <f>+COUNT($B$38:B41)+1</f>
        <v>4</v>
      </c>
      <c r="C42" s="97"/>
      <c r="D42" s="98" t="s">
        <v>879</v>
      </c>
      <c r="E42" s="55" t="s">
        <v>741</v>
      </c>
      <c r="F42" s="55">
        <v>8</v>
      </c>
      <c r="G42" s="9"/>
      <c r="H42" s="95">
        <f t="shared" ref="H42" si="3">+$F42*G42</f>
        <v>0</v>
      </c>
      <c r="J42" s="49"/>
    </row>
    <row r="43" spans="2:10" s="48" customFormat="1" ht="173.25">
      <c r="B43" s="96">
        <f>+COUNT($B$38:B42)+1</f>
        <v>5</v>
      </c>
      <c r="C43" s="97"/>
      <c r="D43" s="98" t="s">
        <v>1080</v>
      </c>
      <c r="E43" s="55" t="s">
        <v>741</v>
      </c>
      <c r="F43" s="55">
        <v>2</v>
      </c>
      <c r="G43" s="9"/>
      <c r="H43" s="95">
        <f t="shared" si="2"/>
        <v>0</v>
      </c>
      <c r="J43" s="49"/>
    </row>
    <row r="44" spans="2:10" s="48" customFormat="1" ht="15.75" customHeight="1">
      <c r="B44" s="99"/>
      <c r="C44" s="100"/>
      <c r="D44" s="101"/>
      <c r="E44" s="102"/>
      <c r="F44" s="103"/>
      <c r="G44" s="40"/>
      <c r="H44" s="104"/>
    </row>
    <row r="45" spans="2:10" s="48" customFormat="1" ht="16.5" thickBot="1">
      <c r="B45" s="105"/>
      <c r="C45" s="106"/>
      <c r="D45" s="106"/>
      <c r="E45" s="107"/>
      <c r="F45" s="107"/>
      <c r="G45" s="8" t="str">
        <f>C37&amp;" SKUPAJ:"</f>
        <v>ELEKTROMONTAŽNA DELA SKUPAJ:</v>
      </c>
      <c r="H45" s="108">
        <f>SUM(H$38:H$43)</f>
        <v>0</v>
      </c>
    </row>
    <row r="46" spans="2:10" s="48" customFormat="1">
      <c r="B46" s="109"/>
      <c r="C46" s="100"/>
      <c r="D46" s="110"/>
      <c r="E46" s="111"/>
      <c r="F46" s="103"/>
      <c r="G46" s="40"/>
      <c r="H46" s="104"/>
      <c r="J46" s="49"/>
    </row>
    <row r="47" spans="2:10" s="48" customFormat="1">
      <c r="B47" s="90" t="s">
        <v>46</v>
      </c>
      <c r="C47" s="288" t="s">
        <v>8</v>
      </c>
      <c r="D47" s="288"/>
      <c r="E47" s="91"/>
      <c r="F47" s="92"/>
      <c r="G47" s="6"/>
      <c r="H47" s="93"/>
      <c r="J47" s="49"/>
    </row>
    <row r="48" spans="2:10" s="48" customFormat="1">
      <c r="B48" s="94"/>
      <c r="C48" s="287"/>
      <c r="D48" s="287"/>
      <c r="E48" s="287"/>
      <c r="F48" s="287"/>
      <c r="G48" s="7"/>
      <c r="H48" s="95"/>
    </row>
    <row r="49" spans="2:10" s="48" customFormat="1" ht="47.25">
      <c r="B49" s="96">
        <f>+COUNT($B$48:B48)+1</f>
        <v>1</v>
      </c>
      <c r="C49" s="97"/>
      <c r="D49" s="98" t="s">
        <v>1081</v>
      </c>
      <c r="E49" s="55" t="s">
        <v>1369</v>
      </c>
      <c r="F49" s="55">
        <v>10</v>
      </c>
      <c r="G49" s="9"/>
      <c r="H49" s="95">
        <f t="shared" ref="H49" si="4">+$F49*G49</f>
        <v>0</v>
      </c>
      <c r="J49" s="49"/>
    </row>
    <row r="50" spans="2:10" s="48" customFormat="1" ht="15.75" customHeight="1">
      <c r="B50" s="99"/>
      <c r="C50" s="100"/>
      <c r="D50" s="101"/>
      <c r="E50" s="102"/>
      <c r="F50" s="103"/>
      <c r="G50" s="40"/>
      <c r="H50" s="104"/>
    </row>
    <row r="51" spans="2:10" s="48" customFormat="1" ht="16.5" thickBot="1">
      <c r="B51" s="105"/>
      <c r="C51" s="106"/>
      <c r="D51" s="106"/>
      <c r="E51" s="107"/>
      <c r="F51" s="107"/>
      <c r="G51" s="8" t="str">
        <f>C47&amp;" SKUPAJ:"</f>
        <v>TUJE STORITVE SKUPAJ:</v>
      </c>
      <c r="H51" s="108">
        <f>SUM(H$49:H$49)</f>
        <v>0</v>
      </c>
    </row>
  </sheetData>
  <mergeCells count="9">
    <mergeCell ref="B18:F18"/>
    <mergeCell ref="C20:D20"/>
    <mergeCell ref="C21:F21"/>
    <mergeCell ref="C31:D31"/>
    <mergeCell ref="C48:F48"/>
    <mergeCell ref="C38:F38"/>
    <mergeCell ref="C47:D47"/>
    <mergeCell ref="C32:F32"/>
    <mergeCell ref="C37:D37"/>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35" min="1" max="7" man="1"/>
    <brk id="46" min="1" max="7" man="1"/>
  </rowBreaks>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B1:K96"/>
  <sheetViews>
    <sheetView view="pageBreakPreview" zoomScale="85" zoomScaleNormal="100" zoomScaleSheetLayoutView="85" workbookViewId="0">
      <selection activeCell="D101" sqref="D101"/>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1448</v>
      </c>
      <c r="C1" s="45" t="str">
        <f ca="1">MID(CELL("filename",A1),FIND("]",CELL("filename",A1))+1,255)</f>
        <v>SEMAFORIZIRANO KRIŽIŠČE K2</v>
      </c>
    </row>
    <row r="3" spans="2:10">
      <c r="B3" s="50" t="s">
        <v>13</v>
      </c>
    </row>
    <row r="4" spans="2:10">
      <c r="B4" s="52" t="str">
        <f ca="1">"REKAPITULACIJA "&amp;C1</f>
        <v>REKAPITULACIJA SEMAFORIZIRANO KRIŽIŠČE K2</v>
      </c>
      <c r="C4" s="53"/>
      <c r="D4" s="53"/>
      <c r="E4" s="54"/>
      <c r="F4" s="54"/>
      <c r="G4" s="2"/>
      <c r="H4" s="55"/>
      <c r="I4" s="56"/>
    </row>
    <row r="5" spans="2:10">
      <c r="B5" s="57"/>
      <c r="C5" s="58"/>
      <c r="D5" s="59"/>
      <c r="H5" s="60"/>
      <c r="I5" s="61"/>
      <c r="J5" s="62"/>
    </row>
    <row r="6" spans="2:10">
      <c r="B6" s="63" t="s">
        <v>44</v>
      </c>
      <c r="D6" s="64" t="str">
        <f>VLOOKUP(B6,$B$16:$H$9847,2,FALSE)</f>
        <v>OPREMA</v>
      </c>
      <c r="E6" s="65"/>
      <c r="F6" s="47"/>
      <c r="H6" s="66">
        <f>VLOOKUP($D6&amp;" SKUPAJ:",$G$16:H$9911,2,FALSE)</f>
        <v>0</v>
      </c>
      <c r="I6" s="67"/>
      <c r="J6" s="68"/>
    </row>
    <row r="7" spans="2:10">
      <c r="B7" s="63"/>
      <c r="D7" s="64"/>
      <c r="E7" s="65"/>
      <c r="F7" s="47"/>
      <c r="H7" s="66"/>
      <c r="I7" s="69"/>
      <c r="J7" s="70"/>
    </row>
    <row r="8" spans="2:10">
      <c r="B8" s="63" t="s">
        <v>45</v>
      </c>
      <c r="D8" s="64" t="str">
        <f>VLOOKUP(B8,$B$16:$H$9847,2,FALSE)</f>
        <v>MONTAŽNA DELA</v>
      </c>
      <c r="E8" s="65"/>
      <c r="F8" s="47"/>
      <c r="H8" s="66">
        <f>VLOOKUP($D8&amp;" SKUPAJ:",$G$16:H$9911,2,FALSE)</f>
        <v>0</v>
      </c>
      <c r="I8" s="71"/>
      <c r="J8" s="72"/>
    </row>
    <row r="9" spans="2:10">
      <c r="B9" s="63"/>
      <c r="D9" s="64"/>
      <c r="E9" s="65"/>
      <c r="F9" s="47"/>
      <c r="H9" s="66"/>
      <c r="I9" s="56"/>
    </row>
    <row r="10" spans="2:10">
      <c r="B10" s="63" t="s">
        <v>42</v>
      </c>
      <c r="D10" s="64" t="str">
        <f>VLOOKUP(B10,$B$16:$H$9847,2,FALSE)</f>
        <v>GRADBENA DELA</v>
      </c>
      <c r="E10" s="65"/>
      <c r="F10" s="47"/>
      <c r="H10" s="66">
        <f>VLOOKUP($D10&amp;" SKUPAJ:",$G$16:H$9911,2,FALSE)</f>
        <v>0</v>
      </c>
    </row>
    <row r="11" spans="2:10">
      <c r="B11" s="63"/>
      <c r="D11" s="64"/>
      <c r="E11" s="65"/>
      <c r="F11" s="47"/>
      <c r="H11" s="66"/>
    </row>
    <row r="12" spans="2:10">
      <c r="B12" s="63" t="s">
        <v>46</v>
      </c>
      <c r="D12" s="64" t="str">
        <f>VLOOKUP(B12,$B$16:$H$9847,2,FALSE)</f>
        <v>OSTALI STROŠKI</v>
      </c>
      <c r="E12" s="65"/>
      <c r="F12" s="47"/>
      <c r="H12" s="66">
        <f>VLOOKUP($D12&amp;" SKUPAJ:",$G$16:H$9911,2,FALSE)</f>
        <v>0</v>
      </c>
    </row>
    <row r="13" spans="2:10" s="48" customFormat="1" ht="16.5" thickBot="1">
      <c r="B13" s="73"/>
      <c r="C13" s="74"/>
      <c r="D13" s="75"/>
      <c r="E13" s="76"/>
      <c r="F13" s="77"/>
      <c r="G13" s="3"/>
      <c r="H13" s="78"/>
    </row>
    <row r="14" spans="2:10" s="48" customFormat="1" ht="16.5" thickTop="1">
      <c r="B14" s="79"/>
      <c r="C14" s="80"/>
      <c r="D14" s="81"/>
      <c r="E14" s="82"/>
      <c r="F14" s="83"/>
      <c r="G14" s="4" t="str">
        <f ca="1">"SKUPAJ "&amp;C1&amp;" (BREZ DDV):"</f>
        <v>SKUPAJ SEMAFORIZIRANO KRIŽIŠČE K2 (BREZ DDV):</v>
      </c>
      <c r="H14" s="84">
        <f>SUM(H6:H12)</f>
        <v>0</v>
      </c>
    </row>
    <row r="16" spans="2:10" s="48" customFormat="1" ht="16.5" thickBot="1">
      <c r="B16" s="85" t="s">
        <v>0</v>
      </c>
      <c r="C16" s="86" t="s">
        <v>1</v>
      </c>
      <c r="D16" s="87" t="s">
        <v>2</v>
      </c>
      <c r="E16" s="88" t="s">
        <v>3</v>
      </c>
      <c r="F16" s="88" t="s">
        <v>4</v>
      </c>
      <c r="G16" s="5" t="s">
        <v>5</v>
      </c>
      <c r="H16" s="88" t="s">
        <v>6</v>
      </c>
    </row>
    <row r="18" spans="2:11">
      <c r="B18" s="289"/>
      <c r="C18" s="289"/>
      <c r="D18" s="289"/>
      <c r="E18" s="289"/>
      <c r="F18" s="289"/>
      <c r="G18" s="41"/>
      <c r="H18" s="89"/>
    </row>
    <row r="20" spans="2:11" s="48" customFormat="1">
      <c r="B20" s="90" t="s">
        <v>44</v>
      </c>
      <c r="C20" s="288" t="s">
        <v>1082</v>
      </c>
      <c r="D20" s="288"/>
      <c r="E20" s="91"/>
      <c r="F20" s="92"/>
      <c r="G20" s="6"/>
      <c r="H20" s="93"/>
    </row>
    <row r="21" spans="2:11" s="48" customFormat="1">
      <c r="B21" s="94"/>
      <c r="C21" s="287"/>
      <c r="D21" s="287"/>
      <c r="E21" s="287"/>
      <c r="F21" s="287"/>
      <c r="G21" s="7"/>
      <c r="H21" s="95"/>
    </row>
    <row r="22" spans="2:11" s="48" customFormat="1" ht="173.25">
      <c r="B22" s="96">
        <f>+COUNT($B$21:B21)+1</f>
        <v>1</v>
      </c>
      <c r="C22" s="97"/>
      <c r="D22" s="98" t="s">
        <v>1083</v>
      </c>
      <c r="E22" s="55" t="s">
        <v>741</v>
      </c>
      <c r="F22" s="55">
        <v>1</v>
      </c>
      <c r="G22" s="9"/>
      <c r="H22" s="95">
        <f>+$F22*G22</f>
        <v>0</v>
      </c>
      <c r="K22" s="46"/>
    </row>
    <row r="23" spans="2:11" s="48" customFormat="1" ht="47.25">
      <c r="B23" s="96">
        <f>+COUNT($B$21:B22)+1</f>
        <v>2</v>
      </c>
      <c r="C23" s="97"/>
      <c r="D23" s="98" t="s">
        <v>1084</v>
      </c>
      <c r="E23" s="55" t="s">
        <v>741</v>
      </c>
      <c r="F23" s="55">
        <v>2</v>
      </c>
      <c r="G23" s="9"/>
      <c r="H23" s="95">
        <f t="shared" ref="H23" si="0">+$F23*G23</f>
        <v>0</v>
      </c>
      <c r="K23" s="46"/>
    </row>
    <row r="24" spans="2:11" s="48" customFormat="1" ht="31.5">
      <c r="B24" s="96">
        <f>+COUNT($B$21:B23)+1</f>
        <v>3</v>
      </c>
      <c r="C24" s="97"/>
      <c r="D24" s="98" t="s">
        <v>1085</v>
      </c>
      <c r="E24" s="55" t="s">
        <v>741</v>
      </c>
      <c r="F24" s="55">
        <v>6</v>
      </c>
      <c r="G24" s="9"/>
      <c r="H24" s="95">
        <f t="shared" ref="H24:H47" si="1">+$F24*G24</f>
        <v>0</v>
      </c>
      <c r="K24" s="46"/>
    </row>
    <row r="25" spans="2:11" s="48" customFormat="1" ht="31.5">
      <c r="B25" s="96">
        <f>+COUNT($B$21:B24)+1</f>
        <v>4</v>
      </c>
      <c r="C25" s="97"/>
      <c r="D25" s="98" t="s">
        <v>1086</v>
      </c>
      <c r="E25" s="55" t="s">
        <v>741</v>
      </c>
      <c r="F25" s="55">
        <v>1</v>
      </c>
      <c r="G25" s="9"/>
      <c r="H25" s="95">
        <f t="shared" si="1"/>
        <v>0</v>
      </c>
      <c r="K25" s="46"/>
    </row>
    <row r="26" spans="2:11" s="48" customFormat="1" ht="47.25">
      <c r="B26" s="96">
        <f>+COUNT($B$21:B25)+1</f>
        <v>5</v>
      </c>
      <c r="C26" s="97"/>
      <c r="D26" s="98" t="s">
        <v>1087</v>
      </c>
      <c r="E26" s="55" t="s">
        <v>741</v>
      </c>
      <c r="F26" s="55">
        <v>1</v>
      </c>
      <c r="G26" s="9"/>
      <c r="H26" s="95">
        <f t="shared" si="1"/>
        <v>0</v>
      </c>
      <c r="K26" s="46"/>
    </row>
    <row r="27" spans="2:11" s="48" customFormat="1" ht="47.25">
      <c r="B27" s="96">
        <f>+COUNT($B$21:B26)+1</f>
        <v>6</v>
      </c>
      <c r="C27" s="97"/>
      <c r="D27" s="98" t="s">
        <v>1088</v>
      </c>
      <c r="E27" s="55" t="s">
        <v>741</v>
      </c>
      <c r="F27" s="55">
        <v>2</v>
      </c>
      <c r="G27" s="9"/>
      <c r="H27" s="95">
        <f t="shared" si="1"/>
        <v>0</v>
      </c>
      <c r="K27" s="46"/>
    </row>
    <row r="28" spans="2:11" s="48" customFormat="1" ht="31.5">
      <c r="B28" s="96">
        <f>+COUNT($B$21:B27)+1</f>
        <v>7</v>
      </c>
      <c r="C28" s="97"/>
      <c r="D28" s="98" t="s">
        <v>1089</v>
      </c>
      <c r="E28" s="55" t="s">
        <v>741</v>
      </c>
      <c r="F28" s="55">
        <v>1</v>
      </c>
      <c r="G28" s="9"/>
      <c r="H28" s="95">
        <f t="shared" si="1"/>
        <v>0</v>
      </c>
      <c r="K28" s="46"/>
    </row>
    <row r="29" spans="2:11" s="48" customFormat="1" ht="31.5">
      <c r="B29" s="96">
        <f>+COUNT($B$21:B28)+1</f>
        <v>8</v>
      </c>
      <c r="C29" s="97"/>
      <c r="D29" s="98" t="s">
        <v>1090</v>
      </c>
      <c r="E29" s="55" t="s">
        <v>741</v>
      </c>
      <c r="F29" s="55">
        <v>1</v>
      </c>
      <c r="G29" s="9"/>
      <c r="H29" s="95">
        <f t="shared" si="1"/>
        <v>0</v>
      </c>
      <c r="K29" s="46"/>
    </row>
    <row r="30" spans="2:11" s="48" customFormat="1" ht="31.5">
      <c r="B30" s="96">
        <f>+COUNT($B$21:B29)+1</f>
        <v>9</v>
      </c>
      <c r="C30" s="97"/>
      <c r="D30" s="98" t="s">
        <v>1091</v>
      </c>
      <c r="E30" s="55" t="s">
        <v>741</v>
      </c>
      <c r="F30" s="55">
        <v>2</v>
      </c>
      <c r="G30" s="9"/>
      <c r="H30" s="95">
        <f t="shared" si="1"/>
        <v>0</v>
      </c>
      <c r="K30" s="46"/>
    </row>
    <row r="31" spans="2:11" s="48" customFormat="1" ht="31.5">
      <c r="B31" s="96">
        <f>+COUNT($B$21:B30)+1</f>
        <v>10</v>
      </c>
      <c r="C31" s="97"/>
      <c r="D31" s="98" t="s">
        <v>1092</v>
      </c>
      <c r="E31" s="55" t="s">
        <v>741</v>
      </c>
      <c r="F31" s="55">
        <v>1</v>
      </c>
      <c r="G31" s="9"/>
      <c r="H31" s="95">
        <f t="shared" si="1"/>
        <v>0</v>
      </c>
      <c r="K31" s="46"/>
    </row>
    <row r="32" spans="2:11" s="48" customFormat="1" ht="31.5">
      <c r="B32" s="96">
        <f>+COUNT($B$21:B31)+1</f>
        <v>11</v>
      </c>
      <c r="C32" s="97"/>
      <c r="D32" s="98" t="s">
        <v>1093</v>
      </c>
      <c r="E32" s="55" t="s">
        <v>741</v>
      </c>
      <c r="F32" s="55">
        <v>1</v>
      </c>
      <c r="G32" s="9"/>
      <c r="H32" s="95">
        <f t="shared" si="1"/>
        <v>0</v>
      </c>
      <c r="K32" s="46"/>
    </row>
    <row r="33" spans="2:11" s="48" customFormat="1" ht="31.5">
      <c r="B33" s="96">
        <f>+COUNT($B$21:B32)+1</f>
        <v>12</v>
      </c>
      <c r="C33" s="97"/>
      <c r="D33" s="98" t="s">
        <v>1094</v>
      </c>
      <c r="E33" s="55" t="s">
        <v>741</v>
      </c>
      <c r="F33" s="55">
        <v>1</v>
      </c>
      <c r="G33" s="9"/>
      <c r="H33" s="95">
        <f t="shared" si="1"/>
        <v>0</v>
      </c>
      <c r="K33" s="46"/>
    </row>
    <row r="34" spans="2:11" s="48" customFormat="1" ht="47.25">
      <c r="B34" s="96">
        <f>+COUNT($B$21:B33)+1</f>
        <v>13</v>
      </c>
      <c r="C34" s="97"/>
      <c r="D34" s="98" t="s">
        <v>1095</v>
      </c>
      <c r="E34" s="55" t="s">
        <v>741</v>
      </c>
      <c r="F34" s="55">
        <v>2</v>
      </c>
      <c r="G34" s="9"/>
      <c r="H34" s="95">
        <f t="shared" si="1"/>
        <v>0</v>
      </c>
      <c r="K34" s="46"/>
    </row>
    <row r="35" spans="2:11" s="48" customFormat="1" ht="47.25">
      <c r="B35" s="96">
        <f>+COUNT($B$21:B34)+1</f>
        <v>14</v>
      </c>
      <c r="C35" s="97"/>
      <c r="D35" s="98" t="s">
        <v>1096</v>
      </c>
      <c r="E35" s="55" t="s">
        <v>741</v>
      </c>
      <c r="F35" s="55">
        <v>1</v>
      </c>
      <c r="G35" s="9"/>
      <c r="H35" s="95">
        <f t="shared" si="1"/>
        <v>0</v>
      </c>
      <c r="K35" s="46"/>
    </row>
    <row r="36" spans="2:11" s="48" customFormat="1" ht="47.25">
      <c r="B36" s="96">
        <f>+COUNT($B$21:B35)+1</f>
        <v>15</v>
      </c>
      <c r="C36" s="97"/>
      <c r="D36" s="98" t="s">
        <v>1097</v>
      </c>
      <c r="E36" s="55" t="s">
        <v>741</v>
      </c>
      <c r="F36" s="55">
        <v>3</v>
      </c>
      <c r="G36" s="9"/>
      <c r="H36" s="95">
        <f t="shared" si="1"/>
        <v>0</v>
      </c>
      <c r="K36" s="46"/>
    </row>
    <row r="37" spans="2:11" s="48" customFormat="1" ht="63">
      <c r="B37" s="96">
        <f>+COUNT($B$21:B36)+1</f>
        <v>16</v>
      </c>
      <c r="C37" s="97"/>
      <c r="D37" s="98" t="s">
        <v>1098</v>
      </c>
      <c r="E37" s="55" t="s">
        <v>741</v>
      </c>
      <c r="F37" s="55">
        <v>2</v>
      </c>
      <c r="G37" s="9"/>
      <c r="H37" s="95">
        <f t="shared" si="1"/>
        <v>0</v>
      </c>
      <c r="K37" s="46"/>
    </row>
    <row r="38" spans="2:11" s="48" customFormat="1" ht="110.25">
      <c r="B38" s="96">
        <f>+COUNT($B$21:B37)+1</f>
        <v>17</v>
      </c>
      <c r="C38" s="97"/>
      <c r="D38" s="98" t="s">
        <v>1099</v>
      </c>
      <c r="E38" s="55" t="s">
        <v>741</v>
      </c>
      <c r="F38" s="55">
        <v>2</v>
      </c>
      <c r="G38" s="9"/>
      <c r="H38" s="95">
        <f t="shared" si="1"/>
        <v>0</v>
      </c>
      <c r="K38" s="46"/>
    </row>
    <row r="39" spans="2:11" s="48" customFormat="1">
      <c r="B39" s="96">
        <f>+COUNT($B$21:B38)+1</f>
        <v>18</v>
      </c>
      <c r="C39" s="97"/>
      <c r="D39" s="98" t="s">
        <v>1100</v>
      </c>
      <c r="E39" s="55" t="s">
        <v>1371</v>
      </c>
      <c r="F39" s="55">
        <v>220</v>
      </c>
      <c r="G39" s="9"/>
      <c r="H39" s="95">
        <f t="shared" si="1"/>
        <v>0</v>
      </c>
      <c r="K39" s="46"/>
    </row>
    <row r="40" spans="2:11" s="48" customFormat="1">
      <c r="B40" s="96">
        <f>+COUNT($B$21:B39)+1</f>
        <v>19</v>
      </c>
      <c r="C40" s="97"/>
      <c r="D40" s="98" t="s">
        <v>1101</v>
      </c>
      <c r="E40" s="55" t="s">
        <v>1371</v>
      </c>
      <c r="F40" s="55">
        <v>150</v>
      </c>
      <c r="G40" s="9"/>
      <c r="H40" s="95">
        <f t="shared" si="1"/>
        <v>0</v>
      </c>
      <c r="K40" s="46"/>
    </row>
    <row r="41" spans="2:11" s="48" customFormat="1">
      <c r="B41" s="96">
        <f>+COUNT($B$21:B40)+1</f>
        <v>20</v>
      </c>
      <c r="C41" s="97"/>
      <c r="D41" s="98" t="s">
        <v>1102</v>
      </c>
      <c r="E41" s="55" t="s">
        <v>1371</v>
      </c>
      <c r="F41" s="55">
        <v>40</v>
      </c>
      <c r="G41" s="9"/>
      <c r="H41" s="95">
        <f t="shared" si="1"/>
        <v>0</v>
      </c>
      <c r="K41" s="46"/>
    </row>
    <row r="42" spans="2:11" s="48" customFormat="1">
      <c r="B42" s="96">
        <f>+COUNT($B$21:B41)+1</f>
        <v>21</v>
      </c>
      <c r="C42" s="97"/>
      <c r="D42" s="98" t="s">
        <v>1103</v>
      </c>
      <c r="E42" s="55" t="s">
        <v>1371</v>
      </c>
      <c r="F42" s="55">
        <v>10</v>
      </c>
      <c r="G42" s="9"/>
      <c r="H42" s="95">
        <f t="shared" si="1"/>
        <v>0</v>
      </c>
      <c r="K42" s="46"/>
    </row>
    <row r="43" spans="2:11" s="48" customFormat="1">
      <c r="B43" s="96">
        <f>+COUNT($B$21:B42)+1</f>
        <v>22</v>
      </c>
      <c r="C43" s="97"/>
      <c r="D43" s="98" t="s">
        <v>1104</v>
      </c>
      <c r="E43" s="55" t="s">
        <v>1371</v>
      </c>
      <c r="F43" s="55">
        <v>270</v>
      </c>
      <c r="G43" s="9"/>
      <c r="H43" s="95">
        <f t="shared" si="1"/>
        <v>0</v>
      </c>
      <c r="K43" s="46"/>
    </row>
    <row r="44" spans="2:11" s="48" customFormat="1">
      <c r="B44" s="96">
        <f>+COUNT($B$21:B43)+1</f>
        <v>23</v>
      </c>
      <c r="C44" s="97"/>
      <c r="D44" s="98" t="s">
        <v>1105</v>
      </c>
      <c r="E44" s="55" t="s">
        <v>1371</v>
      </c>
      <c r="F44" s="55">
        <v>290</v>
      </c>
      <c r="G44" s="9"/>
      <c r="H44" s="95">
        <f t="shared" si="1"/>
        <v>0</v>
      </c>
      <c r="K44" s="46"/>
    </row>
    <row r="45" spans="2:11" s="48" customFormat="1">
      <c r="B45" s="96">
        <f>+COUNT($B$21:B44)+1</f>
        <v>24</v>
      </c>
      <c r="C45" s="97"/>
      <c r="D45" s="98" t="s">
        <v>1106</v>
      </c>
      <c r="E45" s="55" t="s">
        <v>1371</v>
      </c>
      <c r="F45" s="55">
        <v>170</v>
      </c>
      <c r="G45" s="9"/>
      <c r="H45" s="95">
        <f t="shared" si="1"/>
        <v>0</v>
      </c>
      <c r="K45" s="46"/>
    </row>
    <row r="46" spans="2:11" s="48" customFormat="1" ht="31.5">
      <c r="B46" s="96">
        <f>+COUNT($B$21:B45)+1</f>
        <v>25</v>
      </c>
      <c r="C46" s="97"/>
      <c r="D46" s="98" t="s">
        <v>1107</v>
      </c>
      <c r="E46" s="55" t="s">
        <v>741</v>
      </c>
      <c r="F46" s="55">
        <v>4</v>
      </c>
      <c r="G46" s="9"/>
      <c r="H46" s="95">
        <f t="shared" si="1"/>
        <v>0</v>
      </c>
      <c r="K46" s="46"/>
    </row>
    <row r="47" spans="2:11" s="48" customFormat="1" ht="47.25">
      <c r="B47" s="96">
        <f>+COUNT($B$21:B46)+1</f>
        <v>26</v>
      </c>
      <c r="C47" s="97"/>
      <c r="D47" s="98" t="s">
        <v>1108</v>
      </c>
      <c r="E47" s="55" t="s">
        <v>741</v>
      </c>
      <c r="F47" s="55">
        <v>8</v>
      </c>
      <c r="G47" s="9"/>
      <c r="H47" s="95">
        <f t="shared" si="1"/>
        <v>0</v>
      </c>
      <c r="K47" s="46"/>
    </row>
    <row r="48" spans="2:11" s="48" customFormat="1" ht="15.75" customHeight="1">
      <c r="B48" s="99"/>
      <c r="C48" s="100"/>
      <c r="D48" s="101"/>
      <c r="E48" s="102"/>
      <c r="F48" s="103"/>
      <c r="G48" s="40"/>
      <c r="H48" s="104"/>
    </row>
    <row r="49" spans="2:8" s="48" customFormat="1" ht="16.5" thickBot="1">
      <c r="B49" s="105"/>
      <c r="C49" s="106"/>
      <c r="D49" s="106"/>
      <c r="E49" s="107"/>
      <c r="F49" s="107"/>
      <c r="G49" s="8" t="str">
        <f>C20&amp;" SKUPAJ:"</f>
        <v>OPREMA SKUPAJ:</v>
      </c>
      <c r="H49" s="108">
        <f>SUM(H$22:H$47)</f>
        <v>0</v>
      </c>
    </row>
    <row r="50" spans="2:8" s="48" customFormat="1">
      <c r="B50" s="99"/>
      <c r="C50" s="100"/>
      <c r="D50" s="101"/>
      <c r="E50" s="102"/>
      <c r="F50" s="103"/>
      <c r="G50" s="40"/>
      <c r="H50" s="104"/>
    </row>
    <row r="51" spans="2:8" s="48" customFormat="1">
      <c r="B51" s="90" t="s">
        <v>45</v>
      </c>
      <c r="C51" s="288" t="s">
        <v>1109</v>
      </c>
      <c r="D51" s="288"/>
      <c r="E51" s="91"/>
      <c r="F51" s="92"/>
      <c r="G51" s="6"/>
      <c r="H51" s="93"/>
    </row>
    <row r="52" spans="2:8" s="48" customFormat="1">
      <c r="B52" s="94"/>
      <c r="C52" s="287"/>
      <c r="D52" s="287"/>
      <c r="E52" s="287"/>
      <c r="F52" s="287"/>
      <c r="G52" s="7"/>
      <c r="H52" s="95"/>
    </row>
    <row r="53" spans="2:8" s="48" customFormat="1">
      <c r="B53" s="96">
        <f>+COUNT($B$52:B52)+1</f>
        <v>1</v>
      </c>
      <c r="C53" s="97"/>
      <c r="D53" s="98" t="s">
        <v>1110</v>
      </c>
      <c r="E53" s="55" t="s">
        <v>741</v>
      </c>
      <c r="F53" s="55">
        <v>1</v>
      </c>
      <c r="G53" s="9"/>
      <c r="H53" s="95">
        <f t="shared" ref="H53:H58" si="2">+$F53*G53</f>
        <v>0</v>
      </c>
    </row>
    <row r="54" spans="2:8" s="48" customFormat="1" ht="31.5">
      <c r="B54" s="96">
        <f>+COUNT($B$52:B53)+1</f>
        <v>2</v>
      </c>
      <c r="C54" s="97"/>
      <c r="D54" s="98" t="s">
        <v>1111</v>
      </c>
      <c r="E54" s="55" t="s">
        <v>741</v>
      </c>
      <c r="F54" s="55">
        <v>3</v>
      </c>
      <c r="G54" s="9"/>
      <c r="H54" s="95">
        <f t="shared" si="2"/>
        <v>0</v>
      </c>
    </row>
    <row r="55" spans="2:8" s="48" customFormat="1" ht="31.5">
      <c r="B55" s="96">
        <f>+COUNT($B$52:B54)+1</f>
        <v>3</v>
      </c>
      <c r="C55" s="97"/>
      <c r="D55" s="98" t="s">
        <v>1112</v>
      </c>
      <c r="E55" s="55" t="s">
        <v>741</v>
      </c>
      <c r="F55" s="55">
        <v>3</v>
      </c>
      <c r="G55" s="9"/>
      <c r="H55" s="95">
        <f t="shared" si="2"/>
        <v>0</v>
      </c>
    </row>
    <row r="56" spans="2:8" s="48" customFormat="1" ht="31.5">
      <c r="B56" s="96">
        <f>+COUNT($B$52:B55)+1</f>
        <v>4</v>
      </c>
      <c r="C56" s="97"/>
      <c r="D56" s="98" t="s">
        <v>1113</v>
      </c>
      <c r="E56" s="55" t="s">
        <v>741</v>
      </c>
      <c r="F56" s="55">
        <v>10</v>
      </c>
      <c r="G56" s="9"/>
      <c r="H56" s="95">
        <f t="shared" si="2"/>
        <v>0</v>
      </c>
    </row>
    <row r="57" spans="2:8" s="48" customFormat="1" ht="31.5">
      <c r="B57" s="96">
        <f>+COUNT($B$52:B56)+1</f>
        <v>5</v>
      </c>
      <c r="C57" s="97"/>
      <c r="D57" s="98" t="s">
        <v>1114</v>
      </c>
      <c r="E57" s="55" t="s">
        <v>741</v>
      </c>
      <c r="F57" s="55">
        <v>3</v>
      </c>
      <c r="G57" s="9"/>
      <c r="H57" s="95">
        <f t="shared" si="2"/>
        <v>0</v>
      </c>
    </row>
    <row r="58" spans="2:8" s="48" customFormat="1">
      <c r="B58" s="96">
        <f>+COUNT($B$52:B57)+1</f>
        <v>6</v>
      </c>
      <c r="C58" s="97"/>
      <c r="D58" s="98" t="s">
        <v>1115</v>
      </c>
      <c r="E58" s="55" t="s">
        <v>741</v>
      </c>
      <c r="F58" s="55">
        <v>4</v>
      </c>
      <c r="G58" s="9"/>
      <c r="H58" s="95">
        <f t="shared" si="2"/>
        <v>0</v>
      </c>
    </row>
    <row r="59" spans="2:8" s="48" customFormat="1" ht="31.5">
      <c r="B59" s="96">
        <f>+COUNT($B$52:B58)+1</f>
        <v>7</v>
      </c>
      <c r="C59" s="97"/>
      <c r="D59" s="98" t="s">
        <v>1116</v>
      </c>
      <c r="E59" s="55" t="s">
        <v>741</v>
      </c>
      <c r="F59" s="55">
        <v>6</v>
      </c>
      <c r="G59" s="9"/>
      <c r="H59" s="95">
        <f t="shared" ref="H59:H70" si="3">+$F59*G59</f>
        <v>0</v>
      </c>
    </row>
    <row r="60" spans="2:8" s="48" customFormat="1">
      <c r="B60" s="96">
        <f>+COUNT($B$52:B59)+1</f>
        <v>8</v>
      </c>
      <c r="C60" s="97"/>
      <c r="D60" s="98" t="s">
        <v>1117</v>
      </c>
      <c r="E60" s="55" t="s">
        <v>741</v>
      </c>
      <c r="F60" s="55">
        <v>8</v>
      </c>
      <c r="G60" s="9"/>
      <c r="H60" s="95">
        <f t="shared" si="3"/>
        <v>0</v>
      </c>
    </row>
    <row r="61" spans="2:8" s="48" customFormat="1">
      <c r="B61" s="96">
        <f>+COUNT($B$52:B60)+1</f>
        <v>9</v>
      </c>
      <c r="C61" s="97"/>
      <c r="D61" s="98" t="s">
        <v>1118</v>
      </c>
      <c r="E61" s="55" t="s">
        <v>1371</v>
      </c>
      <c r="F61" s="55">
        <v>1150</v>
      </c>
      <c r="G61" s="9"/>
      <c r="H61" s="95">
        <f t="shared" si="3"/>
        <v>0</v>
      </c>
    </row>
    <row r="62" spans="2:8" s="48" customFormat="1" ht="31.5">
      <c r="B62" s="96">
        <f>+COUNT($B$52:B61)+1</f>
        <v>10</v>
      </c>
      <c r="C62" s="97"/>
      <c r="D62" s="98" t="s">
        <v>1119</v>
      </c>
      <c r="E62" s="55" t="s">
        <v>741</v>
      </c>
      <c r="F62" s="55">
        <v>3</v>
      </c>
      <c r="G62" s="9"/>
      <c r="H62" s="95">
        <f t="shared" si="3"/>
        <v>0</v>
      </c>
    </row>
    <row r="63" spans="2:8" s="48" customFormat="1" ht="31.5">
      <c r="B63" s="96">
        <f>+COUNT($B$52:B62)+1</f>
        <v>11</v>
      </c>
      <c r="C63" s="97"/>
      <c r="D63" s="98" t="s">
        <v>1120</v>
      </c>
      <c r="E63" s="55" t="s">
        <v>741</v>
      </c>
      <c r="F63" s="55">
        <v>2</v>
      </c>
      <c r="G63" s="9"/>
      <c r="H63" s="95">
        <f t="shared" si="3"/>
        <v>0</v>
      </c>
    </row>
    <row r="64" spans="2:8" s="48" customFormat="1" ht="31.5">
      <c r="B64" s="96">
        <f>+COUNT($B$52:B63)+1</f>
        <v>12</v>
      </c>
      <c r="C64" s="97"/>
      <c r="D64" s="98" t="s">
        <v>1121</v>
      </c>
      <c r="E64" s="55" t="s">
        <v>741</v>
      </c>
      <c r="F64" s="55">
        <v>4</v>
      </c>
      <c r="G64" s="9"/>
      <c r="H64" s="95">
        <f t="shared" si="3"/>
        <v>0</v>
      </c>
    </row>
    <row r="65" spans="2:10" s="48" customFormat="1" ht="31.5">
      <c r="B65" s="96">
        <f>+COUNT($B$52:B64)+1</f>
        <v>13</v>
      </c>
      <c r="C65" s="97"/>
      <c r="D65" s="98" t="s">
        <v>1122</v>
      </c>
      <c r="E65" s="55" t="s">
        <v>1371</v>
      </c>
      <c r="F65" s="55">
        <v>40</v>
      </c>
      <c r="G65" s="9"/>
      <c r="H65" s="95">
        <f t="shared" si="3"/>
        <v>0</v>
      </c>
    </row>
    <row r="66" spans="2:10" s="48" customFormat="1">
      <c r="B66" s="96">
        <f>+COUNT($B$52:B65)+1</f>
        <v>14</v>
      </c>
      <c r="C66" s="97"/>
      <c r="D66" s="98" t="s">
        <v>1123</v>
      </c>
      <c r="E66" s="55" t="s">
        <v>741</v>
      </c>
      <c r="F66" s="55">
        <v>1</v>
      </c>
      <c r="G66" s="9"/>
      <c r="H66" s="95">
        <f t="shared" si="3"/>
        <v>0</v>
      </c>
    </row>
    <row r="67" spans="2:10" s="48" customFormat="1" ht="31.5">
      <c r="B67" s="96">
        <f>+COUNT($B$52:B66)+1</f>
        <v>15</v>
      </c>
      <c r="C67" s="97"/>
      <c r="D67" s="98" t="s">
        <v>1124</v>
      </c>
      <c r="E67" s="55" t="s">
        <v>741</v>
      </c>
      <c r="F67" s="55">
        <v>8</v>
      </c>
      <c r="G67" s="9"/>
      <c r="H67" s="95">
        <f t="shared" si="3"/>
        <v>0</v>
      </c>
    </row>
    <row r="68" spans="2:10" s="48" customFormat="1" ht="31.5">
      <c r="B68" s="96">
        <f>+COUNT($B$52:B67)+1</f>
        <v>16</v>
      </c>
      <c r="C68" s="97"/>
      <c r="D68" s="98" t="s">
        <v>1125</v>
      </c>
      <c r="E68" s="55" t="s">
        <v>741</v>
      </c>
      <c r="F68" s="55">
        <v>4</v>
      </c>
      <c r="G68" s="9"/>
      <c r="H68" s="95">
        <f t="shared" si="3"/>
        <v>0</v>
      </c>
    </row>
    <row r="69" spans="2:10" s="48" customFormat="1">
      <c r="B69" s="96">
        <f>+COUNT($B$52:B68)+1</f>
        <v>17</v>
      </c>
      <c r="C69" s="97"/>
      <c r="D69" s="98" t="s">
        <v>1126</v>
      </c>
      <c r="E69" s="55" t="s">
        <v>855</v>
      </c>
      <c r="F69" s="55">
        <v>1</v>
      </c>
      <c r="G69" s="9"/>
      <c r="H69" s="95">
        <f t="shared" si="3"/>
        <v>0</v>
      </c>
    </row>
    <row r="70" spans="2:10" s="48" customFormat="1">
      <c r="B70" s="96">
        <f>+COUNT($B$52:B69)+1</f>
        <v>18</v>
      </c>
      <c r="C70" s="97"/>
      <c r="D70" s="98" t="s">
        <v>1127</v>
      </c>
      <c r="E70" s="55" t="s">
        <v>855</v>
      </c>
      <c r="F70" s="55">
        <v>1</v>
      </c>
      <c r="G70" s="9"/>
      <c r="H70" s="95">
        <f t="shared" si="3"/>
        <v>0</v>
      </c>
    </row>
    <row r="71" spans="2:10" s="48" customFormat="1" ht="15.75" customHeight="1">
      <c r="B71" s="99"/>
      <c r="C71" s="100"/>
      <c r="D71" s="101"/>
      <c r="E71" s="102"/>
      <c r="F71" s="103"/>
      <c r="G71" s="40"/>
      <c r="H71" s="104"/>
    </row>
    <row r="72" spans="2:10" s="48" customFormat="1" ht="16.5" thickBot="1">
      <c r="B72" s="105"/>
      <c r="C72" s="106"/>
      <c r="D72" s="106"/>
      <c r="E72" s="107"/>
      <c r="F72" s="107"/>
      <c r="G72" s="8" t="str">
        <f>C51&amp;" SKUPAJ:"</f>
        <v>MONTAŽNA DELA SKUPAJ:</v>
      </c>
      <c r="H72" s="108">
        <f>SUM(H$53:H$70)</f>
        <v>0</v>
      </c>
    </row>
    <row r="73" spans="2:10" s="48" customFormat="1">
      <c r="B73" s="109"/>
      <c r="C73" s="100"/>
      <c r="D73" s="110"/>
      <c r="E73" s="111"/>
      <c r="F73" s="103"/>
      <c r="G73" s="40"/>
      <c r="H73" s="104"/>
      <c r="J73" s="49"/>
    </row>
    <row r="74" spans="2:10" s="48" customFormat="1">
      <c r="B74" s="90" t="s">
        <v>42</v>
      </c>
      <c r="C74" s="288" t="s">
        <v>871</v>
      </c>
      <c r="D74" s="288"/>
      <c r="E74" s="91"/>
      <c r="F74" s="92"/>
      <c r="G74" s="6"/>
      <c r="H74" s="93"/>
      <c r="J74" s="49"/>
    </row>
    <row r="75" spans="2:10" s="48" customFormat="1">
      <c r="B75" s="94"/>
      <c r="C75" s="287"/>
      <c r="D75" s="287"/>
      <c r="E75" s="287"/>
      <c r="F75" s="287"/>
      <c r="G75" s="7"/>
      <c r="H75" s="95"/>
    </row>
    <row r="76" spans="2:10" s="48" customFormat="1" ht="126">
      <c r="B76" s="96">
        <f>+COUNT($B$75:B75)+1</f>
        <v>1</v>
      </c>
      <c r="C76" s="97"/>
      <c r="D76" s="98" t="s">
        <v>1396</v>
      </c>
      <c r="E76" s="55" t="s">
        <v>741</v>
      </c>
      <c r="F76" s="55">
        <v>1</v>
      </c>
      <c r="G76" s="9"/>
      <c r="H76" s="95">
        <f t="shared" ref="H76" si="4">+$F76*G76</f>
        <v>0</v>
      </c>
      <c r="J76" s="49"/>
    </row>
    <row r="77" spans="2:10" s="48" customFormat="1" ht="94.5">
      <c r="B77" s="96">
        <f>+COUNT($B$75:B76)+1</f>
        <v>2</v>
      </c>
      <c r="C77" s="97"/>
      <c r="D77" s="98" t="s">
        <v>1397</v>
      </c>
      <c r="E77" s="55" t="s">
        <v>741</v>
      </c>
      <c r="F77" s="55">
        <v>3</v>
      </c>
      <c r="G77" s="9"/>
      <c r="H77" s="95">
        <f t="shared" ref="H77:H85" si="5">+$F77*G77</f>
        <v>0</v>
      </c>
      <c r="J77" s="49"/>
    </row>
    <row r="78" spans="2:10" s="48" customFormat="1" ht="94.5">
      <c r="B78" s="96">
        <f>+COUNT($B$75:B77)+1</f>
        <v>3</v>
      </c>
      <c r="C78" s="97"/>
      <c r="D78" s="98" t="s">
        <v>1398</v>
      </c>
      <c r="E78" s="55" t="s">
        <v>741</v>
      </c>
      <c r="F78" s="55">
        <v>3</v>
      </c>
      <c r="G78" s="9"/>
      <c r="H78" s="95">
        <f t="shared" si="5"/>
        <v>0</v>
      </c>
      <c r="J78" s="49"/>
    </row>
    <row r="79" spans="2:10" s="48" customFormat="1" ht="94.5">
      <c r="B79" s="96">
        <f>+COUNT($B$75:B78)+1</f>
        <v>4</v>
      </c>
      <c r="C79" s="97"/>
      <c r="D79" s="98" t="s">
        <v>1399</v>
      </c>
      <c r="E79" s="55" t="s">
        <v>1371</v>
      </c>
      <c r="F79" s="55">
        <v>15</v>
      </c>
      <c r="G79" s="9"/>
      <c r="H79" s="95">
        <f t="shared" si="5"/>
        <v>0</v>
      </c>
      <c r="J79" s="49"/>
    </row>
    <row r="80" spans="2:10" s="48" customFormat="1" ht="94.5">
      <c r="B80" s="96">
        <f>+COUNT($B$75:B79)+1</f>
        <v>5</v>
      </c>
      <c r="C80" s="97"/>
      <c r="D80" s="98" t="s">
        <v>1400</v>
      </c>
      <c r="E80" s="55" t="s">
        <v>1371</v>
      </c>
      <c r="F80" s="55">
        <v>55</v>
      </c>
      <c r="G80" s="9"/>
      <c r="H80" s="95">
        <f t="shared" si="5"/>
        <v>0</v>
      </c>
      <c r="J80" s="49"/>
    </row>
    <row r="81" spans="2:10" s="48" customFormat="1" ht="94.5">
      <c r="B81" s="96">
        <f>+COUNT($B$75:B80)+1</f>
        <v>6</v>
      </c>
      <c r="C81" s="97"/>
      <c r="D81" s="98" t="s">
        <v>1401</v>
      </c>
      <c r="E81" s="55" t="s">
        <v>1371</v>
      </c>
      <c r="F81" s="55">
        <v>65</v>
      </c>
      <c r="G81" s="9"/>
      <c r="H81" s="95">
        <f t="shared" si="5"/>
        <v>0</v>
      </c>
      <c r="J81" s="49"/>
    </row>
    <row r="82" spans="2:10" s="48" customFormat="1" ht="94.5">
      <c r="B82" s="96">
        <f>+COUNT($B$75:B81)+1</f>
        <v>7</v>
      </c>
      <c r="C82" s="97"/>
      <c r="D82" s="98" t="s">
        <v>1402</v>
      </c>
      <c r="E82" s="55" t="s">
        <v>1371</v>
      </c>
      <c r="F82" s="55">
        <v>110</v>
      </c>
      <c r="G82" s="9"/>
      <c r="H82" s="95">
        <f t="shared" si="5"/>
        <v>0</v>
      </c>
      <c r="J82" s="49"/>
    </row>
    <row r="83" spans="2:10" s="48" customFormat="1" ht="63">
      <c r="B83" s="96">
        <f>+COUNT($B$75:B82)+1</f>
        <v>8</v>
      </c>
      <c r="C83" s="97"/>
      <c r="D83" s="98" t="s">
        <v>1128</v>
      </c>
      <c r="E83" s="55" t="s">
        <v>741</v>
      </c>
      <c r="F83" s="55">
        <v>6</v>
      </c>
      <c r="G83" s="9"/>
      <c r="H83" s="95">
        <f t="shared" si="5"/>
        <v>0</v>
      </c>
      <c r="J83" s="49"/>
    </row>
    <row r="84" spans="2:10" s="48" customFormat="1" ht="47.25">
      <c r="B84" s="96">
        <f>+COUNT($B$75:B83)+1</f>
        <v>9</v>
      </c>
      <c r="C84" s="97"/>
      <c r="D84" s="98" t="s">
        <v>1129</v>
      </c>
      <c r="E84" s="55" t="s">
        <v>741</v>
      </c>
      <c r="F84" s="55">
        <v>5</v>
      </c>
      <c r="G84" s="9"/>
      <c r="H84" s="95">
        <f t="shared" si="5"/>
        <v>0</v>
      </c>
      <c r="J84" s="49"/>
    </row>
    <row r="85" spans="2:10" s="48" customFormat="1" ht="31.5">
      <c r="B85" s="96">
        <f>+COUNT($B$75:B84)+1</f>
        <v>10</v>
      </c>
      <c r="C85" s="97"/>
      <c r="D85" s="98" t="s">
        <v>1130</v>
      </c>
      <c r="E85" s="55" t="s">
        <v>1371</v>
      </c>
      <c r="F85" s="55">
        <v>170</v>
      </c>
      <c r="G85" s="9"/>
      <c r="H85" s="95">
        <f t="shared" si="5"/>
        <v>0</v>
      </c>
      <c r="J85" s="49"/>
    </row>
    <row r="86" spans="2:10" s="48" customFormat="1" ht="15.75" customHeight="1">
      <c r="B86" s="99"/>
      <c r="C86" s="100"/>
      <c r="D86" s="101"/>
      <c r="E86" s="102"/>
      <c r="F86" s="103"/>
      <c r="G86" s="40"/>
      <c r="H86" s="104"/>
    </row>
    <row r="87" spans="2:10" s="48" customFormat="1" ht="16.5" thickBot="1">
      <c r="B87" s="105"/>
      <c r="C87" s="106"/>
      <c r="D87" s="106"/>
      <c r="E87" s="107"/>
      <c r="F87" s="107"/>
      <c r="G87" s="8" t="str">
        <f>C74&amp;" SKUPAJ:"</f>
        <v>GRADBENA DELA SKUPAJ:</v>
      </c>
      <c r="H87" s="108">
        <f>SUM(H$75:H$85)</f>
        <v>0</v>
      </c>
    </row>
    <row r="88" spans="2:10" s="48" customFormat="1">
      <c r="B88" s="109"/>
      <c r="C88" s="100"/>
      <c r="D88" s="110"/>
      <c r="E88" s="111"/>
      <c r="F88" s="103"/>
      <c r="G88" s="40"/>
      <c r="H88" s="104"/>
      <c r="J88" s="49"/>
    </row>
    <row r="89" spans="2:10" s="48" customFormat="1">
      <c r="B89" s="90" t="s">
        <v>46</v>
      </c>
      <c r="C89" s="288" t="s">
        <v>1131</v>
      </c>
      <c r="D89" s="288"/>
      <c r="E89" s="91"/>
      <c r="F89" s="92"/>
      <c r="G89" s="6"/>
      <c r="H89" s="93"/>
      <c r="J89" s="49"/>
    </row>
    <row r="90" spans="2:10" s="48" customFormat="1">
      <c r="B90" s="94"/>
      <c r="C90" s="287"/>
      <c r="D90" s="287"/>
      <c r="E90" s="287"/>
      <c r="F90" s="287"/>
      <c r="G90" s="7"/>
      <c r="H90" s="95"/>
    </row>
    <row r="91" spans="2:10" s="48" customFormat="1">
      <c r="B91" s="96">
        <f>+COUNT($B90:B$90)+1</f>
        <v>1</v>
      </c>
      <c r="C91" s="97"/>
      <c r="D91" s="98" t="s">
        <v>1132</v>
      </c>
      <c r="E91" s="55" t="s">
        <v>855</v>
      </c>
      <c r="F91" s="55">
        <v>1</v>
      </c>
      <c r="G91" s="9"/>
      <c r="H91" s="95">
        <f t="shared" ref="H91" si="6">+$F91*G91</f>
        <v>0</v>
      </c>
      <c r="J91" s="49"/>
    </row>
    <row r="92" spans="2:10" s="48" customFormat="1" ht="31.5">
      <c r="B92" s="96">
        <f>+COUNT($B$90:B91)+1</f>
        <v>2</v>
      </c>
      <c r="C92" s="97"/>
      <c r="D92" s="98" t="s">
        <v>1133</v>
      </c>
      <c r="E92" s="55" t="s">
        <v>855</v>
      </c>
      <c r="F92" s="55">
        <v>1</v>
      </c>
      <c r="G92" s="9"/>
      <c r="H92" s="95">
        <f t="shared" ref="H92:H94" si="7">+$F92*G92</f>
        <v>0</v>
      </c>
      <c r="J92" s="49"/>
    </row>
    <row r="93" spans="2:10" s="48" customFormat="1" ht="47.25">
      <c r="B93" s="96">
        <f>+COUNT($B$90:B92)+1</f>
        <v>3</v>
      </c>
      <c r="C93" s="97"/>
      <c r="D93" s="98" t="s">
        <v>1134</v>
      </c>
      <c r="E93" s="55" t="s">
        <v>855</v>
      </c>
      <c r="F93" s="55">
        <v>1</v>
      </c>
      <c r="G93" s="9"/>
      <c r="H93" s="95">
        <f t="shared" si="7"/>
        <v>0</v>
      </c>
      <c r="J93" s="49"/>
    </row>
    <row r="94" spans="2:10" s="48" customFormat="1">
      <c r="B94" s="96">
        <f>+COUNT($B$90:B93)+1</f>
        <v>4</v>
      </c>
      <c r="C94" s="97"/>
      <c r="D94" s="98" t="s">
        <v>1135</v>
      </c>
      <c r="E94" s="55" t="s">
        <v>855</v>
      </c>
      <c r="F94" s="55">
        <v>1</v>
      </c>
      <c r="G94" s="9"/>
      <c r="H94" s="95">
        <f t="shared" si="7"/>
        <v>0</v>
      </c>
      <c r="J94" s="49"/>
    </row>
    <row r="95" spans="2:10" s="48" customFormat="1" ht="15.75" customHeight="1">
      <c r="B95" s="99"/>
      <c r="C95" s="100"/>
      <c r="D95" s="101"/>
      <c r="E95" s="102"/>
      <c r="F95" s="103"/>
      <c r="G95" s="40"/>
      <c r="H95" s="104"/>
    </row>
    <row r="96" spans="2:10" s="48" customFormat="1" ht="16.5" thickBot="1">
      <c r="B96" s="105"/>
      <c r="C96" s="106"/>
      <c r="D96" s="106"/>
      <c r="E96" s="107"/>
      <c r="F96" s="107"/>
      <c r="G96" s="8" t="str">
        <f>C89&amp;" SKUPAJ:"</f>
        <v>OSTALI STROŠKI SKUPAJ:</v>
      </c>
      <c r="H96" s="108">
        <f>SUM(H$91:H$94)</f>
        <v>0</v>
      </c>
    </row>
  </sheetData>
  <mergeCells count="9">
    <mergeCell ref="B18:F18"/>
    <mergeCell ref="C20:D20"/>
    <mergeCell ref="C21:F21"/>
    <mergeCell ref="C51:D51"/>
    <mergeCell ref="C90:F90"/>
    <mergeCell ref="C75:F75"/>
    <mergeCell ref="C89:D89"/>
    <mergeCell ref="C52:F52"/>
    <mergeCell ref="C74:D74"/>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72" min="1" max="7" man="1"/>
    <brk id="88" min="1" max="7" man="1"/>
  </rowBreaks>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B1:K182"/>
  <sheetViews>
    <sheetView view="pageBreakPreview" zoomScale="85" zoomScaleNormal="100" zoomScaleSheetLayoutView="85" workbookViewId="0">
      <selection activeCell="D7" sqref="D7"/>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1448</v>
      </c>
      <c r="C1" s="45" t="str">
        <f ca="1">MID(CELL("filename",A1),FIND("]",CELL("filename",A1))+1,255)</f>
        <v>TK VODI</v>
      </c>
    </row>
    <row r="3" spans="2:10">
      <c r="B3" s="50" t="s">
        <v>13</v>
      </c>
    </row>
    <row r="4" spans="2:10">
      <c r="B4" s="52" t="str">
        <f ca="1">"REKAPITULACIJA "&amp;C1</f>
        <v>REKAPITULACIJA TK VODI</v>
      </c>
      <c r="C4" s="53"/>
      <c r="D4" s="53"/>
      <c r="E4" s="54"/>
      <c r="F4" s="54"/>
      <c r="G4" s="2"/>
      <c r="H4" s="55"/>
      <c r="I4" s="56"/>
    </row>
    <row r="5" spans="2:10">
      <c r="B5" s="57"/>
      <c r="C5" s="58"/>
      <c r="D5" s="59"/>
      <c r="H5" s="60"/>
      <c r="I5" s="61"/>
      <c r="J5" s="62"/>
    </row>
    <row r="6" spans="2:10">
      <c r="B6" s="63" t="s">
        <v>44</v>
      </c>
      <c r="D6" s="64" t="str">
        <f>VLOOKUP(B6,$B$20:$H$9938,2,FALSE)</f>
        <v>DEMONTAŽNA DELA</v>
      </c>
      <c r="E6" s="65"/>
      <c r="F6" s="47"/>
      <c r="H6" s="66">
        <f>VLOOKUP($D6&amp;" SKUPAJ:",$G$20:H$10002,2,FALSE)</f>
        <v>0</v>
      </c>
      <c r="I6" s="67"/>
      <c r="J6" s="68"/>
    </row>
    <row r="7" spans="2:10">
      <c r="B7" s="63"/>
      <c r="D7" s="64"/>
      <c r="E7" s="65"/>
      <c r="F7" s="47"/>
      <c r="H7" s="66"/>
      <c r="I7" s="69"/>
      <c r="J7" s="70"/>
    </row>
    <row r="8" spans="2:10">
      <c r="B8" s="63" t="s">
        <v>45</v>
      </c>
      <c r="D8" s="64" t="str">
        <f>VLOOKUP(B8,$B$20:$H$9938,2,FALSE)</f>
        <v>PREDDELA</v>
      </c>
      <c r="E8" s="65"/>
      <c r="F8" s="47"/>
      <c r="H8" s="66">
        <f>VLOOKUP($D8&amp;" SKUPAJ:",$G$20:H$10002,2,FALSE)</f>
        <v>0</v>
      </c>
      <c r="I8" s="71"/>
      <c r="J8" s="72"/>
    </row>
    <row r="9" spans="2:10">
      <c r="B9" s="63"/>
      <c r="D9" s="64"/>
      <c r="E9" s="65"/>
      <c r="F9" s="47"/>
      <c r="H9" s="66"/>
      <c r="I9" s="56"/>
    </row>
    <row r="10" spans="2:10">
      <c r="B10" s="63" t="s">
        <v>42</v>
      </c>
      <c r="D10" s="64" t="str">
        <f>VLOOKUP(B10,$B$20:$H$9938,2,FALSE)</f>
        <v>ZEMLJSKA DELA</v>
      </c>
      <c r="E10" s="65"/>
      <c r="F10" s="47"/>
      <c r="H10" s="66">
        <f>VLOOKUP($D10&amp;" SKUPAJ:",$G$20:H$10002,2,FALSE)</f>
        <v>0</v>
      </c>
    </row>
    <row r="11" spans="2:10">
      <c r="B11" s="63"/>
      <c r="D11" s="64"/>
      <c r="E11" s="65"/>
      <c r="F11" s="47"/>
      <c r="H11" s="66"/>
    </row>
    <row r="12" spans="2:10">
      <c r="B12" s="63" t="s">
        <v>46</v>
      </c>
      <c r="D12" s="64" t="str">
        <f>VLOOKUP(B12,$B$20:$H$9938,2,FALSE)</f>
        <v>GRADBENA DELA</v>
      </c>
      <c r="E12" s="65"/>
      <c r="F12" s="47"/>
      <c r="H12" s="66">
        <f>VLOOKUP($D12&amp;" SKUPAJ:",$G$20:H$10002,2,FALSE)</f>
        <v>0</v>
      </c>
    </row>
    <row r="13" spans="2:10">
      <c r="B13" s="63"/>
      <c r="D13" s="64"/>
      <c r="E13" s="65"/>
      <c r="F13" s="47"/>
      <c r="H13" s="66"/>
    </row>
    <row r="14" spans="2:10">
      <c r="B14" s="63" t="s">
        <v>47</v>
      </c>
      <c r="D14" s="64" t="str">
        <f>VLOOKUP(B14,$B$20:$H$9938,2,FALSE)</f>
        <v>ELEKTROMONTAŽNA DELA</v>
      </c>
      <c r="E14" s="65"/>
      <c r="F14" s="47"/>
      <c r="H14" s="66">
        <f>VLOOKUP($D14&amp;" SKUPAJ:",$G$20:H$10002,2,FALSE)</f>
        <v>0</v>
      </c>
    </row>
    <row r="15" spans="2:10">
      <c r="B15" s="63"/>
      <c r="D15" s="64"/>
      <c r="E15" s="65"/>
      <c r="F15" s="47"/>
      <c r="H15" s="66"/>
    </row>
    <row r="16" spans="2:10">
      <c r="B16" s="63" t="s">
        <v>54</v>
      </c>
      <c r="D16" s="64" t="str">
        <f>VLOOKUP(B16,$B$20:$H$9938,2,FALSE)</f>
        <v>TUJE STORITVE</v>
      </c>
      <c r="E16" s="65"/>
      <c r="F16" s="47"/>
      <c r="H16" s="66">
        <f>VLOOKUP($D16&amp;" SKUPAJ:",$G$20:H$10002,2,FALSE)</f>
        <v>0</v>
      </c>
    </row>
    <row r="17" spans="2:11" s="48" customFormat="1" ht="16.5" thickBot="1">
      <c r="B17" s="73"/>
      <c r="C17" s="74"/>
      <c r="D17" s="75"/>
      <c r="E17" s="76"/>
      <c r="F17" s="77"/>
      <c r="G17" s="3"/>
      <c r="H17" s="78"/>
    </row>
    <row r="18" spans="2:11" s="48" customFormat="1" ht="16.5" thickTop="1">
      <c r="B18" s="79"/>
      <c r="C18" s="80"/>
      <c r="D18" s="81"/>
      <c r="E18" s="82"/>
      <c r="F18" s="83"/>
      <c r="G18" s="4" t="str">
        <f ca="1">"SKUPAJ "&amp;C1&amp;" (BREZ DDV):"</f>
        <v>SKUPAJ TK VODI (BREZ DDV):</v>
      </c>
      <c r="H18" s="84">
        <f>SUM(H6:H16)</f>
        <v>0</v>
      </c>
    </row>
    <row r="20" spans="2:11" s="48" customFormat="1" ht="16.5" thickBot="1">
      <c r="B20" s="85" t="s">
        <v>0</v>
      </c>
      <c r="C20" s="86" t="s">
        <v>1</v>
      </c>
      <c r="D20" s="87" t="s">
        <v>2</v>
      </c>
      <c r="E20" s="88" t="s">
        <v>3</v>
      </c>
      <c r="F20" s="88" t="s">
        <v>4</v>
      </c>
      <c r="G20" s="5" t="s">
        <v>5</v>
      </c>
      <c r="H20" s="88" t="s">
        <v>6</v>
      </c>
    </row>
    <row r="22" spans="2:11">
      <c r="B22" s="289"/>
      <c r="C22" s="289"/>
      <c r="D22" s="289"/>
      <c r="E22" s="289"/>
      <c r="F22" s="289"/>
      <c r="G22" s="41"/>
      <c r="H22" s="89"/>
    </row>
    <row r="24" spans="2:11" s="48" customFormat="1">
      <c r="B24" s="90" t="s">
        <v>44</v>
      </c>
      <c r="C24" s="288" t="s">
        <v>858</v>
      </c>
      <c r="D24" s="288"/>
      <c r="E24" s="91"/>
      <c r="F24" s="92"/>
      <c r="G24" s="6"/>
      <c r="H24" s="93"/>
    </row>
    <row r="25" spans="2:11" s="48" customFormat="1">
      <c r="B25" s="94"/>
      <c r="C25" s="287"/>
      <c r="D25" s="287"/>
      <c r="E25" s="287"/>
      <c r="F25" s="287"/>
      <c r="G25" s="7"/>
      <c r="H25" s="95"/>
    </row>
    <row r="26" spans="2:11" s="48" customFormat="1" ht="63">
      <c r="B26" s="96">
        <f>+COUNT($B$25:B25)+1</f>
        <v>1</v>
      </c>
      <c r="C26" s="97"/>
      <c r="D26" s="98" t="s">
        <v>1136</v>
      </c>
      <c r="E26" s="55" t="s">
        <v>741</v>
      </c>
      <c r="F26" s="55">
        <v>4</v>
      </c>
      <c r="G26" s="9"/>
      <c r="H26" s="95">
        <f>+$F26*G26</f>
        <v>0</v>
      </c>
      <c r="K26" s="46"/>
    </row>
    <row r="27" spans="2:11" s="48" customFormat="1" ht="78.75">
      <c r="B27" s="96">
        <f>+COUNT($B$25:B26)+1</f>
        <v>2</v>
      </c>
      <c r="C27" s="97"/>
      <c r="D27" s="98" t="s">
        <v>1137</v>
      </c>
      <c r="E27" s="55" t="s">
        <v>729</v>
      </c>
      <c r="F27" s="55">
        <v>164</v>
      </c>
      <c r="G27" s="9"/>
      <c r="H27" s="95">
        <f t="shared" ref="H27:H28" si="0">+$F27*G27</f>
        <v>0</v>
      </c>
      <c r="K27" s="46"/>
    </row>
    <row r="28" spans="2:11" s="48" customFormat="1" ht="141.75">
      <c r="B28" s="96">
        <f>+COUNT($B$25:B27)+1</f>
        <v>3</v>
      </c>
      <c r="C28" s="97"/>
      <c r="D28" s="98" t="s">
        <v>1403</v>
      </c>
      <c r="E28" s="55" t="s">
        <v>741</v>
      </c>
      <c r="F28" s="55">
        <v>3</v>
      </c>
      <c r="G28" s="9"/>
      <c r="H28" s="95">
        <f t="shared" si="0"/>
        <v>0</v>
      </c>
      <c r="K28" s="46"/>
    </row>
    <row r="29" spans="2:11" s="48" customFormat="1" ht="15.75" customHeight="1">
      <c r="B29" s="99"/>
      <c r="C29" s="100"/>
      <c r="D29" s="101"/>
      <c r="E29" s="102"/>
      <c r="F29" s="103"/>
      <c r="G29" s="40"/>
      <c r="H29" s="104"/>
    </row>
    <row r="30" spans="2:11" s="48" customFormat="1">
      <c r="B30" s="105"/>
      <c r="C30" s="106"/>
      <c r="D30" s="106"/>
      <c r="E30" s="107"/>
      <c r="F30" s="107"/>
      <c r="G30" s="8" t="str">
        <f>C24&amp;" SKUPAJ:"</f>
        <v>DEMONTAŽNA DELA SKUPAJ:</v>
      </c>
      <c r="H30" s="108">
        <f>SUM(H$26:H$28)</f>
        <v>0</v>
      </c>
    </row>
    <row r="31" spans="2:11" s="48" customFormat="1">
      <c r="B31" s="99"/>
      <c r="C31" s="100"/>
      <c r="D31" s="101"/>
      <c r="E31" s="102"/>
      <c r="F31" s="103"/>
      <c r="G31" s="40"/>
      <c r="H31" s="104"/>
    </row>
    <row r="32" spans="2:11" s="48" customFormat="1">
      <c r="B32" s="90" t="s">
        <v>45</v>
      </c>
      <c r="C32" s="288" t="s">
        <v>57</v>
      </c>
      <c r="D32" s="288"/>
      <c r="E32" s="91"/>
      <c r="F32" s="92"/>
      <c r="G32" s="6"/>
      <c r="H32" s="93"/>
    </row>
    <row r="33" spans="2:10" s="48" customFormat="1">
      <c r="B33" s="94"/>
      <c r="C33" s="287"/>
      <c r="D33" s="287"/>
      <c r="E33" s="287"/>
      <c r="F33" s="287"/>
      <c r="G33" s="7"/>
      <c r="H33" s="95"/>
    </row>
    <row r="34" spans="2:10" s="48" customFormat="1" ht="31.5">
      <c r="B34" s="96">
        <f>+COUNT($B$33:B33)+1</f>
        <v>1</v>
      </c>
      <c r="C34" s="97"/>
      <c r="D34" s="98" t="s">
        <v>1138</v>
      </c>
      <c r="E34" s="55" t="s">
        <v>729</v>
      </c>
      <c r="F34" s="55">
        <v>1075</v>
      </c>
      <c r="G34" s="9"/>
      <c r="H34" s="95">
        <f t="shared" ref="H34:H36" si="1">+$F34*G34</f>
        <v>0</v>
      </c>
    </row>
    <row r="35" spans="2:10" s="48" customFormat="1">
      <c r="B35" s="96">
        <f>+COUNT($B$33:B34)+1</f>
        <v>2</v>
      </c>
      <c r="C35" s="97"/>
      <c r="D35" s="98" t="s">
        <v>862</v>
      </c>
      <c r="E35" s="55" t="s">
        <v>729</v>
      </c>
      <c r="F35" s="55">
        <v>2050</v>
      </c>
      <c r="G35" s="9"/>
      <c r="H35" s="95">
        <f t="shared" si="1"/>
        <v>0</v>
      </c>
    </row>
    <row r="36" spans="2:10" s="48" customFormat="1" ht="47.25">
      <c r="B36" s="96">
        <f>+COUNT($B$33:B35)+1</f>
        <v>3</v>
      </c>
      <c r="C36" s="97"/>
      <c r="D36" s="98" t="s">
        <v>863</v>
      </c>
      <c r="E36" s="55" t="s">
        <v>855</v>
      </c>
      <c r="F36" s="55">
        <v>1</v>
      </c>
      <c r="G36" s="9"/>
      <c r="H36" s="95">
        <f t="shared" si="1"/>
        <v>0</v>
      </c>
    </row>
    <row r="37" spans="2:10" s="48" customFormat="1" ht="15.75" customHeight="1">
      <c r="B37" s="99"/>
      <c r="C37" s="100"/>
      <c r="D37" s="101"/>
      <c r="E37" s="102"/>
      <c r="F37" s="103"/>
      <c r="G37" s="40"/>
      <c r="H37" s="104"/>
    </row>
    <row r="38" spans="2:10" s="48" customFormat="1">
      <c r="B38" s="105"/>
      <c r="C38" s="106"/>
      <c r="D38" s="106"/>
      <c r="E38" s="107"/>
      <c r="F38" s="107"/>
      <c r="G38" s="8" t="str">
        <f>C32&amp;" SKUPAJ:"</f>
        <v>PREDDELA SKUPAJ:</v>
      </c>
      <c r="H38" s="108">
        <f>SUM(H$34:H$36)</f>
        <v>0</v>
      </c>
    </row>
    <row r="39" spans="2:10" s="48" customFormat="1">
      <c r="B39" s="109"/>
      <c r="C39" s="100"/>
      <c r="D39" s="110"/>
      <c r="E39" s="111"/>
      <c r="F39" s="103"/>
      <c r="G39" s="40"/>
      <c r="H39" s="104"/>
      <c r="J39" s="49"/>
    </row>
    <row r="40" spans="2:10" s="48" customFormat="1">
      <c r="B40" s="90" t="s">
        <v>42</v>
      </c>
      <c r="C40" s="288" t="s">
        <v>1139</v>
      </c>
      <c r="D40" s="288"/>
      <c r="E40" s="91"/>
      <c r="F40" s="92"/>
      <c r="G40" s="6"/>
      <c r="H40" s="93"/>
      <c r="J40" s="49"/>
    </row>
    <row r="41" spans="2:10" s="48" customFormat="1">
      <c r="B41" s="94" t="s">
        <v>118</v>
      </c>
      <c r="C41" s="287" t="s">
        <v>1437</v>
      </c>
      <c r="D41" s="287"/>
      <c r="E41" s="287"/>
      <c r="F41" s="287"/>
      <c r="G41" s="7"/>
      <c r="H41" s="95"/>
    </row>
    <row r="42" spans="2:10" s="48" customFormat="1" ht="78.75">
      <c r="B42" s="96">
        <f>+COUNT($B$41:B41)+1</f>
        <v>1</v>
      </c>
      <c r="C42" s="97"/>
      <c r="D42" s="98" t="s">
        <v>1140</v>
      </c>
      <c r="E42" s="55" t="s">
        <v>714</v>
      </c>
      <c r="F42" s="55">
        <v>227.3</v>
      </c>
      <c r="G42" s="9"/>
      <c r="H42" s="95">
        <f t="shared" ref="H42:H45" si="2">+$F42*G42</f>
        <v>0</v>
      </c>
      <c r="J42" s="49"/>
    </row>
    <row r="43" spans="2:10" s="48" customFormat="1" ht="78.75">
      <c r="B43" s="96">
        <f>+COUNT($B$41:B42)+1</f>
        <v>2</v>
      </c>
      <c r="C43" s="97"/>
      <c r="D43" s="98" t="s">
        <v>1141</v>
      </c>
      <c r="E43" s="55" t="s">
        <v>714</v>
      </c>
      <c r="F43" s="55">
        <v>56.8</v>
      </c>
      <c r="G43" s="9"/>
      <c r="H43" s="95">
        <f t="shared" si="2"/>
        <v>0</v>
      </c>
      <c r="J43" s="49"/>
    </row>
    <row r="44" spans="2:10" s="48" customFormat="1" ht="63">
      <c r="B44" s="96">
        <f>+COUNT($B$41:B43)+1</f>
        <v>3</v>
      </c>
      <c r="C44" s="97"/>
      <c r="D44" s="98" t="s">
        <v>1142</v>
      </c>
      <c r="E44" s="55" t="s">
        <v>714</v>
      </c>
      <c r="F44" s="55">
        <v>83.9</v>
      </c>
      <c r="G44" s="9"/>
      <c r="H44" s="95">
        <f t="shared" si="2"/>
        <v>0</v>
      </c>
      <c r="J44" s="49"/>
    </row>
    <row r="45" spans="2:10" s="48" customFormat="1" ht="63">
      <c r="B45" s="96">
        <f>+COUNT($B$41:B44)+1</f>
        <v>4</v>
      </c>
      <c r="C45" s="97"/>
      <c r="D45" s="98" t="s">
        <v>868</v>
      </c>
      <c r="E45" s="55" t="s">
        <v>714</v>
      </c>
      <c r="F45" s="55">
        <v>102.3</v>
      </c>
      <c r="G45" s="9"/>
      <c r="H45" s="95">
        <f t="shared" si="2"/>
        <v>0</v>
      </c>
      <c r="J45" s="49"/>
    </row>
    <row r="46" spans="2:10" s="48" customFormat="1">
      <c r="B46" s="94" t="s">
        <v>121</v>
      </c>
      <c r="C46" s="287" t="s">
        <v>983</v>
      </c>
      <c r="D46" s="287"/>
      <c r="E46" s="287"/>
      <c r="F46" s="287"/>
      <c r="G46" s="7"/>
      <c r="H46" s="95"/>
    </row>
    <row r="47" spans="2:10" s="48" customFormat="1" ht="63">
      <c r="B47" s="96">
        <f>+COUNT($B$41:B46)+1</f>
        <v>5</v>
      </c>
      <c r="C47" s="97"/>
      <c r="D47" s="98" t="s">
        <v>986</v>
      </c>
      <c r="E47" s="55" t="s">
        <v>714</v>
      </c>
      <c r="F47" s="55">
        <v>923.1</v>
      </c>
      <c r="G47" s="9"/>
      <c r="H47" s="95">
        <f t="shared" ref="H47:H55" si="3">+$F47*G47</f>
        <v>0</v>
      </c>
      <c r="J47" s="49"/>
    </row>
    <row r="48" spans="2:10" s="48" customFormat="1" ht="63">
      <c r="B48" s="96">
        <f>+COUNT($B$41:B47)+1</f>
        <v>6</v>
      </c>
      <c r="C48" s="97"/>
      <c r="D48" s="98" t="s">
        <v>987</v>
      </c>
      <c r="E48" s="55" t="s">
        <v>714</v>
      </c>
      <c r="F48" s="55">
        <v>230.8</v>
      </c>
      <c r="G48" s="9"/>
      <c r="H48" s="95">
        <f t="shared" si="3"/>
        <v>0</v>
      </c>
      <c r="J48" s="49"/>
    </row>
    <row r="49" spans="2:10" s="48" customFormat="1" ht="31.5">
      <c r="B49" s="96">
        <f>+COUNT($B$41:B48)+1</f>
        <v>7</v>
      </c>
      <c r="C49" s="97"/>
      <c r="D49" s="98" t="s">
        <v>865</v>
      </c>
      <c r="E49" s="55" t="s">
        <v>719</v>
      </c>
      <c r="F49" s="55">
        <v>845</v>
      </c>
      <c r="G49" s="9"/>
      <c r="H49" s="95">
        <f t="shared" si="3"/>
        <v>0</v>
      </c>
      <c r="J49" s="49"/>
    </row>
    <row r="50" spans="2:10" s="48" customFormat="1" ht="78.75">
      <c r="B50" s="96">
        <f>+COUNT($B$41:B49)+1</f>
        <v>8</v>
      </c>
      <c r="C50" s="97"/>
      <c r="D50" s="98" t="s">
        <v>866</v>
      </c>
      <c r="E50" s="55" t="s">
        <v>714</v>
      </c>
      <c r="F50" s="55">
        <v>301.7</v>
      </c>
      <c r="G50" s="9"/>
      <c r="H50" s="95">
        <f t="shared" si="3"/>
        <v>0</v>
      </c>
      <c r="J50" s="49"/>
    </row>
    <row r="51" spans="2:10" s="48" customFormat="1" ht="63">
      <c r="B51" s="96">
        <f>+COUNT($B$41:B50)+1</f>
        <v>9</v>
      </c>
      <c r="C51" s="97"/>
      <c r="D51" s="98" t="s">
        <v>868</v>
      </c>
      <c r="E51" s="55" t="s">
        <v>714</v>
      </c>
      <c r="F51" s="55">
        <v>667.2</v>
      </c>
      <c r="G51" s="9"/>
      <c r="H51" s="95">
        <f t="shared" si="3"/>
        <v>0</v>
      </c>
      <c r="J51" s="49"/>
    </row>
    <row r="52" spans="2:10" s="48" customFormat="1" ht="78.75">
      <c r="B52" s="96">
        <f>+COUNT($B$41:B51)+1</f>
        <v>10</v>
      </c>
      <c r="C52" s="97"/>
      <c r="D52" s="98" t="s">
        <v>869</v>
      </c>
      <c r="E52" s="55" t="s">
        <v>714</v>
      </c>
      <c r="F52" s="55">
        <v>70.400000000000006</v>
      </c>
      <c r="G52" s="9"/>
      <c r="H52" s="95">
        <f t="shared" si="3"/>
        <v>0</v>
      </c>
      <c r="J52" s="49"/>
    </row>
    <row r="53" spans="2:10" s="48" customFormat="1" ht="31.5">
      <c r="B53" s="96">
        <f>+COUNT($B$41:B52)+1</f>
        <v>11</v>
      </c>
      <c r="C53" s="97"/>
      <c r="D53" s="98" t="s">
        <v>1143</v>
      </c>
      <c r="E53" s="55" t="s">
        <v>714</v>
      </c>
      <c r="F53" s="55">
        <v>66.2</v>
      </c>
      <c r="G53" s="9"/>
      <c r="H53" s="95">
        <f t="shared" si="3"/>
        <v>0</v>
      </c>
      <c r="J53" s="49"/>
    </row>
    <row r="54" spans="2:10" s="48" customFormat="1" ht="31.5">
      <c r="B54" s="96">
        <f>+COUNT($B$41:B53)+1</f>
        <v>12</v>
      </c>
      <c r="C54" s="97"/>
      <c r="D54" s="98" t="s">
        <v>1388</v>
      </c>
      <c r="E54" s="55" t="s">
        <v>714</v>
      </c>
      <c r="F54" s="55">
        <v>487.3</v>
      </c>
      <c r="G54" s="9"/>
      <c r="H54" s="95">
        <f t="shared" si="3"/>
        <v>0</v>
      </c>
      <c r="J54" s="49"/>
    </row>
    <row r="55" spans="2:10" s="48" customFormat="1" ht="31.5">
      <c r="B55" s="96">
        <f>+COUNT($B$41:B54)+1</f>
        <v>13</v>
      </c>
      <c r="C55" s="97"/>
      <c r="D55" s="98" t="s">
        <v>870</v>
      </c>
      <c r="E55" s="55" t="s">
        <v>719</v>
      </c>
      <c r="F55" s="55">
        <v>1280</v>
      </c>
      <c r="G55" s="9"/>
      <c r="H55" s="95">
        <f t="shared" si="3"/>
        <v>0</v>
      </c>
      <c r="J55" s="49"/>
    </row>
    <row r="56" spans="2:10" s="48" customFormat="1" ht="15.75" customHeight="1">
      <c r="B56" s="99"/>
      <c r="C56" s="100"/>
      <c r="D56" s="101"/>
      <c r="E56" s="102"/>
      <c r="F56" s="103"/>
      <c r="G56" s="40"/>
      <c r="H56" s="104"/>
    </row>
    <row r="57" spans="2:10" s="48" customFormat="1" ht="16.5" thickBot="1">
      <c r="B57" s="105"/>
      <c r="C57" s="106"/>
      <c r="D57" s="106"/>
      <c r="E57" s="107"/>
      <c r="F57" s="107"/>
      <c r="G57" s="8" t="str">
        <f>C40&amp;" SKUPAJ:"</f>
        <v>ZEMLJSKA DELA SKUPAJ:</v>
      </c>
      <c r="H57" s="108">
        <f>SUM(H$41:H$55)</f>
        <v>0</v>
      </c>
    </row>
    <row r="58" spans="2:10" s="48" customFormat="1">
      <c r="B58" s="109"/>
      <c r="C58" s="100"/>
      <c r="D58" s="110"/>
      <c r="E58" s="111"/>
      <c r="F58" s="103"/>
      <c r="G58" s="40"/>
      <c r="H58" s="104"/>
      <c r="J58" s="49"/>
    </row>
    <row r="59" spans="2:10" s="48" customFormat="1">
      <c r="B59" s="90" t="s">
        <v>46</v>
      </c>
      <c r="C59" s="288" t="s">
        <v>871</v>
      </c>
      <c r="D59" s="288"/>
      <c r="E59" s="91"/>
      <c r="F59" s="92"/>
      <c r="G59" s="6"/>
      <c r="H59" s="93"/>
      <c r="J59" s="49"/>
    </row>
    <row r="60" spans="2:10" s="48" customFormat="1">
      <c r="B60" s="94"/>
      <c r="C60" s="287"/>
      <c r="D60" s="287"/>
      <c r="E60" s="287"/>
      <c r="F60" s="287"/>
      <c r="G60" s="7"/>
      <c r="H60" s="95"/>
    </row>
    <row r="61" spans="2:10" s="48" customFormat="1" ht="94.5">
      <c r="B61" s="96">
        <f>+COUNT($B60:B$60)+1</f>
        <v>1</v>
      </c>
      <c r="C61" s="97"/>
      <c r="D61" s="98" t="s">
        <v>1144</v>
      </c>
      <c r="E61" s="55" t="s">
        <v>729</v>
      </c>
      <c r="F61" s="55">
        <v>510</v>
      </c>
      <c r="G61" s="9"/>
      <c r="H61" s="95">
        <f t="shared" ref="H61:H62" si="4">+$F61*G61</f>
        <v>0</v>
      </c>
      <c r="J61" s="49"/>
    </row>
    <row r="62" spans="2:10" s="48" customFormat="1" ht="47.25">
      <c r="B62" s="96">
        <f>+COUNT($B$60:B61)+1</f>
        <v>2</v>
      </c>
      <c r="C62" s="97"/>
      <c r="D62" s="98" t="s">
        <v>1145</v>
      </c>
      <c r="E62" s="55" t="s">
        <v>729</v>
      </c>
      <c r="F62" s="55">
        <v>3726</v>
      </c>
      <c r="G62" s="9"/>
      <c r="H62" s="95">
        <f t="shared" si="4"/>
        <v>0</v>
      </c>
      <c r="J62" s="49"/>
    </row>
    <row r="63" spans="2:10" s="48" customFormat="1" ht="47.25">
      <c r="B63" s="96">
        <f>+COUNT($B$60:B62)+1</f>
        <v>3</v>
      </c>
      <c r="C63" s="97"/>
      <c r="D63" s="98" t="s">
        <v>1146</v>
      </c>
      <c r="E63" s="55" t="s">
        <v>729</v>
      </c>
      <c r="F63" s="55">
        <v>372</v>
      </c>
      <c r="G63" s="9"/>
      <c r="H63" s="95">
        <f t="shared" ref="H63:H120" si="5">+$F63*G63</f>
        <v>0</v>
      </c>
      <c r="J63" s="49"/>
    </row>
    <row r="64" spans="2:10" s="48" customFormat="1" ht="47.25">
      <c r="B64" s="96">
        <f>+COUNT($B$60:B63)+1</f>
        <v>4</v>
      </c>
      <c r="C64" s="97"/>
      <c r="D64" s="98" t="s">
        <v>1147</v>
      </c>
      <c r="E64" s="55" t="s">
        <v>729</v>
      </c>
      <c r="F64" s="55">
        <v>1014</v>
      </c>
      <c r="G64" s="9"/>
      <c r="H64" s="95">
        <f t="shared" ref="H64:H102" si="6">+$F64*G64</f>
        <v>0</v>
      </c>
      <c r="J64" s="49"/>
    </row>
    <row r="65" spans="2:10" s="48" customFormat="1" ht="47.25">
      <c r="B65" s="96">
        <f>+COUNT($B$60:B64)+1</f>
        <v>5</v>
      </c>
      <c r="C65" s="97"/>
      <c r="D65" s="98" t="s">
        <v>1148</v>
      </c>
      <c r="E65" s="55" t="s">
        <v>729</v>
      </c>
      <c r="F65" s="55">
        <v>6</v>
      </c>
      <c r="G65" s="9"/>
      <c r="H65" s="95">
        <f t="shared" si="6"/>
        <v>0</v>
      </c>
      <c r="J65" s="49"/>
    </row>
    <row r="66" spans="2:10" s="48" customFormat="1" ht="31.5">
      <c r="B66" s="96">
        <f>+COUNT($B$60:B65)+1</f>
        <v>6</v>
      </c>
      <c r="C66" s="97"/>
      <c r="D66" s="98" t="s">
        <v>877</v>
      </c>
      <c r="E66" s="55" t="s">
        <v>729</v>
      </c>
      <c r="F66" s="55">
        <v>35</v>
      </c>
      <c r="G66" s="9"/>
      <c r="H66" s="95">
        <f t="shared" si="6"/>
        <v>0</v>
      </c>
      <c r="J66" s="49"/>
    </row>
    <row r="67" spans="2:10" s="48" customFormat="1" ht="31.5">
      <c r="B67" s="96">
        <f>+COUNT($B$60:B66)+1</f>
        <v>7</v>
      </c>
      <c r="C67" s="97"/>
      <c r="D67" s="98" t="s">
        <v>878</v>
      </c>
      <c r="E67" s="55" t="s">
        <v>855</v>
      </c>
      <c r="F67" s="55">
        <v>1</v>
      </c>
      <c r="G67" s="9"/>
      <c r="H67" s="95">
        <f t="shared" si="6"/>
        <v>0</v>
      </c>
      <c r="J67" s="49"/>
    </row>
    <row r="68" spans="2:10" s="48" customFormat="1" ht="47.25">
      <c r="B68" s="96">
        <f>+COUNT($B$60:B67)+1</f>
        <v>8</v>
      </c>
      <c r="C68" s="97"/>
      <c r="D68" s="98" t="s">
        <v>1149</v>
      </c>
      <c r="E68" s="55" t="s">
        <v>729</v>
      </c>
      <c r="F68" s="55">
        <v>2200</v>
      </c>
      <c r="G68" s="9"/>
      <c r="H68" s="95">
        <f t="shared" si="6"/>
        <v>0</v>
      </c>
      <c r="J68" s="49"/>
    </row>
    <row r="69" spans="2:10" s="48" customFormat="1" ht="47.25">
      <c r="B69" s="96">
        <f>+COUNT($B$60:B68)+1</f>
        <v>9</v>
      </c>
      <c r="C69" s="97"/>
      <c r="D69" s="98" t="s">
        <v>891</v>
      </c>
      <c r="E69" s="55" t="s">
        <v>855</v>
      </c>
      <c r="F69" s="55">
        <v>1</v>
      </c>
      <c r="G69" s="9"/>
      <c r="H69" s="95">
        <f t="shared" si="6"/>
        <v>0</v>
      </c>
      <c r="J69" s="49"/>
    </row>
    <row r="70" spans="2:10" s="48" customFormat="1" ht="63">
      <c r="B70" s="96"/>
      <c r="C70" s="131" t="s">
        <v>917</v>
      </c>
      <c r="D70" s="132" t="s">
        <v>892</v>
      </c>
      <c r="E70" s="133" t="s">
        <v>714</v>
      </c>
      <c r="F70" s="133">
        <v>1.68</v>
      </c>
      <c r="G70" s="134"/>
      <c r="H70" s="135"/>
      <c r="J70" s="49"/>
    </row>
    <row r="71" spans="2:10" s="48" customFormat="1">
      <c r="B71" s="96"/>
      <c r="C71" s="136"/>
      <c r="D71" s="132" t="s">
        <v>883</v>
      </c>
      <c r="E71" s="133" t="s">
        <v>719</v>
      </c>
      <c r="F71" s="133">
        <v>1.2</v>
      </c>
      <c r="G71" s="134"/>
      <c r="H71" s="135"/>
      <c r="J71" s="49"/>
    </row>
    <row r="72" spans="2:10" s="48" customFormat="1">
      <c r="B72" s="96"/>
      <c r="C72" s="136"/>
      <c r="D72" s="132" t="s">
        <v>884</v>
      </c>
      <c r="E72" s="133" t="s">
        <v>719</v>
      </c>
      <c r="F72" s="133">
        <v>1.2</v>
      </c>
      <c r="G72" s="134"/>
      <c r="H72" s="135"/>
      <c r="J72" s="49"/>
    </row>
    <row r="73" spans="2:10" s="48" customFormat="1" ht="31.5">
      <c r="B73" s="96"/>
      <c r="C73" s="136"/>
      <c r="D73" s="132" t="s">
        <v>885</v>
      </c>
      <c r="E73" s="133" t="s">
        <v>714</v>
      </c>
      <c r="F73" s="133">
        <v>0.12</v>
      </c>
      <c r="G73" s="134"/>
      <c r="H73" s="135"/>
      <c r="J73" s="49"/>
    </row>
    <row r="74" spans="2:10" s="48" customFormat="1" ht="47.25">
      <c r="B74" s="96"/>
      <c r="C74" s="136"/>
      <c r="D74" s="132" t="s">
        <v>893</v>
      </c>
      <c r="E74" s="133" t="s">
        <v>741</v>
      </c>
      <c r="F74" s="133">
        <v>1</v>
      </c>
      <c r="G74" s="134"/>
      <c r="H74" s="135"/>
      <c r="J74" s="49"/>
    </row>
    <row r="75" spans="2:10" s="48" customFormat="1" ht="63">
      <c r="B75" s="96"/>
      <c r="C75" s="136"/>
      <c r="D75" s="132" t="s">
        <v>888</v>
      </c>
      <c r="E75" s="133" t="s">
        <v>719</v>
      </c>
      <c r="F75" s="133">
        <v>0.1</v>
      </c>
      <c r="G75" s="134"/>
      <c r="H75" s="135"/>
      <c r="J75" s="49"/>
    </row>
    <row r="76" spans="2:10" s="48" customFormat="1" ht="47.25">
      <c r="B76" s="96"/>
      <c r="C76" s="136"/>
      <c r="D76" s="132" t="s">
        <v>1150</v>
      </c>
      <c r="E76" s="133" t="s">
        <v>741</v>
      </c>
      <c r="F76" s="133">
        <v>1</v>
      </c>
      <c r="G76" s="134"/>
      <c r="H76" s="135"/>
      <c r="J76" s="49"/>
    </row>
    <row r="77" spans="2:10" s="48" customFormat="1" ht="47.25">
      <c r="B77" s="96"/>
      <c r="C77" s="136"/>
      <c r="D77" s="132" t="s">
        <v>890</v>
      </c>
      <c r="E77" s="133" t="s">
        <v>714</v>
      </c>
      <c r="F77" s="133">
        <v>0.74</v>
      </c>
      <c r="G77" s="134"/>
      <c r="H77" s="135"/>
      <c r="J77" s="49"/>
    </row>
    <row r="78" spans="2:10" s="48" customFormat="1" ht="31.5">
      <c r="B78" s="96"/>
      <c r="C78" s="136"/>
      <c r="D78" s="132" t="s">
        <v>1390</v>
      </c>
      <c r="E78" s="133" t="s">
        <v>714</v>
      </c>
      <c r="F78" s="133">
        <v>0.94</v>
      </c>
      <c r="G78" s="134"/>
      <c r="H78" s="135"/>
      <c r="J78" s="49"/>
    </row>
    <row r="79" spans="2:10" s="48" customFormat="1" ht="47.25">
      <c r="B79" s="96">
        <f>+COUNT($B$60:B78)+1</f>
        <v>10</v>
      </c>
      <c r="C79" s="97"/>
      <c r="D79" s="98" t="s">
        <v>992</v>
      </c>
      <c r="E79" s="55" t="s">
        <v>855</v>
      </c>
      <c r="F79" s="55">
        <v>20</v>
      </c>
      <c r="G79" s="9"/>
      <c r="H79" s="95">
        <f t="shared" si="6"/>
        <v>0</v>
      </c>
      <c r="J79" s="49"/>
    </row>
    <row r="80" spans="2:10" s="48" customFormat="1" ht="63">
      <c r="B80" s="96"/>
      <c r="C80" s="131" t="s">
        <v>917</v>
      </c>
      <c r="D80" s="132" t="s">
        <v>993</v>
      </c>
      <c r="E80" s="133" t="s">
        <v>714</v>
      </c>
      <c r="F80" s="133">
        <v>5</v>
      </c>
      <c r="G80" s="134"/>
      <c r="H80" s="135"/>
      <c r="J80" s="49"/>
    </row>
    <row r="81" spans="2:10" s="48" customFormat="1">
      <c r="B81" s="96"/>
      <c r="C81" s="136"/>
      <c r="D81" s="132" t="s">
        <v>883</v>
      </c>
      <c r="E81" s="133" t="s">
        <v>719</v>
      </c>
      <c r="F81" s="133">
        <v>2.72</v>
      </c>
      <c r="G81" s="134"/>
      <c r="H81" s="135"/>
      <c r="J81" s="49"/>
    </row>
    <row r="82" spans="2:10" s="48" customFormat="1">
      <c r="B82" s="96"/>
      <c r="C82" s="136"/>
      <c r="D82" s="132" t="s">
        <v>884</v>
      </c>
      <c r="E82" s="133" t="s">
        <v>719</v>
      </c>
      <c r="F82" s="133">
        <v>2.72</v>
      </c>
      <c r="G82" s="134"/>
      <c r="H82" s="135"/>
      <c r="J82" s="49"/>
    </row>
    <row r="83" spans="2:10" s="48" customFormat="1" ht="31.5">
      <c r="B83" s="96"/>
      <c r="C83" s="136"/>
      <c r="D83" s="132" t="s">
        <v>885</v>
      </c>
      <c r="E83" s="133" t="s">
        <v>714</v>
      </c>
      <c r="F83" s="133">
        <v>0.12</v>
      </c>
      <c r="G83" s="134"/>
      <c r="H83" s="135"/>
      <c r="J83" s="49"/>
    </row>
    <row r="84" spans="2:10" s="48" customFormat="1" ht="47.25">
      <c r="B84" s="96"/>
      <c r="C84" s="136"/>
      <c r="D84" s="132" t="s">
        <v>994</v>
      </c>
      <c r="E84" s="133" t="s">
        <v>741</v>
      </c>
      <c r="F84" s="133">
        <v>1</v>
      </c>
      <c r="G84" s="134"/>
      <c r="H84" s="135"/>
      <c r="J84" s="49"/>
    </row>
    <row r="85" spans="2:10" s="48" customFormat="1" ht="63">
      <c r="B85" s="96"/>
      <c r="C85" s="136"/>
      <c r="D85" s="132" t="s">
        <v>995</v>
      </c>
      <c r="E85" s="133" t="s">
        <v>741</v>
      </c>
      <c r="F85" s="133">
        <v>1</v>
      </c>
      <c r="G85" s="134"/>
      <c r="H85" s="135"/>
      <c r="J85" s="49"/>
    </row>
    <row r="86" spans="2:10" s="48" customFormat="1" ht="63">
      <c r="B86" s="96"/>
      <c r="C86" s="136"/>
      <c r="D86" s="132" t="s">
        <v>888</v>
      </c>
      <c r="E86" s="133" t="s">
        <v>719</v>
      </c>
      <c r="F86" s="133">
        <v>0.2</v>
      </c>
      <c r="G86" s="134"/>
      <c r="H86" s="135"/>
      <c r="J86" s="49"/>
    </row>
    <row r="87" spans="2:10" s="48" customFormat="1" ht="47.25">
      <c r="B87" s="96"/>
      <c r="C87" s="136"/>
      <c r="D87" s="132" t="s">
        <v>1150</v>
      </c>
      <c r="E87" s="133" t="s">
        <v>741</v>
      </c>
      <c r="F87" s="133">
        <v>1</v>
      </c>
      <c r="G87" s="134"/>
      <c r="H87" s="135"/>
      <c r="J87" s="49"/>
    </row>
    <row r="88" spans="2:10" s="48" customFormat="1" ht="47.25">
      <c r="B88" s="96"/>
      <c r="C88" s="136"/>
      <c r="D88" s="132" t="s">
        <v>890</v>
      </c>
      <c r="E88" s="133" t="s">
        <v>714</v>
      </c>
      <c r="F88" s="133">
        <v>1.87</v>
      </c>
      <c r="G88" s="134"/>
      <c r="H88" s="135"/>
      <c r="J88" s="49"/>
    </row>
    <row r="89" spans="2:10" s="48" customFormat="1" ht="31.5">
      <c r="B89" s="96"/>
      <c r="C89" s="136"/>
      <c r="D89" s="132" t="s">
        <v>1390</v>
      </c>
      <c r="E89" s="133" t="s">
        <v>714</v>
      </c>
      <c r="F89" s="133">
        <v>3.13</v>
      </c>
      <c r="G89" s="134"/>
      <c r="H89" s="135"/>
      <c r="J89" s="49"/>
    </row>
    <row r="90" spans="2:10" s="48" customFormat="1" ht="47.25">
      <c r="B90" s="96">
        <f>+COUNT($B$60:B89)+1</f>
        <v>11</v>
      </c>
      <c r="C90" s="97"/>
      <c r="D90" s="98" t="s">
        <v>1024</v>
      </c>
      <c r="E90" s="55" t="s">
        <v>855</v>
      </c>
      <c r="F90" s="55">
        <v>2</v>
      </c>
      <c r="G90" s="9"/>
      <c r="H90" s="95">
        <f t="shared" si="6"/>
        <v>0</v>
      </c>
      <c r="J90" s="49"/>
    </row>
    <row r="91" spans="2:10" s="48" customFormat="1" ht="63">
      <c r="B91" s="96"/>
      <c r="C91" s="131" t="s">
        <v>917</v>
      </c>
      <c r="D91" s="132" t="s">
        <v>1025</v>
      </c>
      <c r="E91" s="133" t="s">
        <v>714</v>
      </c>
      <c r="F91" s="133">
        <v>9.58</v>
      </c>
      <c r="G91" s="134"/>
      <c r="H91" s="135"/>
      <c r="J91" s="49"/>
    </row>
    <row r="92" spans="2:10" s="48" customFormat="1">
      <c r="B92" s="96"/>
      <c r="C92" s="136"/>
      <c r="D92" s="132" t="s">
        <v>883</v>
      </c>
      <c r="E92" s="133" t="s">
        <v>719</v>
      </c>
      <c r="F92" s="133">
        <v>4</v>
      </c>
      <c r="G92" s="134"/>
      <c r="H92" s="135"/>
      <c r="J92" s="49"/>
    </row>
    <row r="93" spans="2:10" s="48" customFormat="1">
      <c r="B93" s="96"/>
      <c r="C93" s="136"/>
      <c r="D93" s="132" t="s">
        <v>884</v>
      </c>
      <c r="E93" s="133" t="s">
        <v>719</v>
      </c>
      <c r="F93" s="133">
        <v>4</v>
      </c>
      <c r="G93" s="134"/>
      <c r="H93" s="135"/>
      <c r="J93" s="49"/>
    </row>
    <row r="94" spans="2:10" s="48" customFormat="1" ht="31.5">
      <c r="B94" s="96"/>
      <c r="C94" s="136"/>
      <c r="D94" s="132" t="s">
        <v>885</v>
      </c>
      <c r="E94" s="133" t="s">
        <v>714</v>
      </c>
      <c r="F94" s="133">
        <v>0.4</v>
      </c>
      <c r="G94" s="134"/>
      <c r="H94" s="135"/>
      <c r="J94" s="49"/>
    </row>
    <row r="95" spans="2:10" s="48" customFormat="1" ht="47.25">
      <c r="B95" s="96"/>
      <c r="C95" s="136"/>
      <c r="D95" s="132" t="s">
        <v>1026</v>
      </c>
      <c r="E95" s="133" t="s">
        <v>741</v>
      </c>
      <c r="F95" s="133">
        <v>1</v>
      </c>
      <c r="G95" s="134"/>
      <c r="H95" s="135"/>
      <c r="J95" s="49"/>
    </row>
    <row r="96" spans="2:10" s="48" customFormat="1" ht="63">
      <c r="B96" s="96"/>
      <c r="C96" s="136"/>
      <c r="D96" s="132" t="s">
        <v>1027</v>
      </c>
      <c r="E96" s="133" t="s">
        <v>741</v>
      </c>
      <c r="F96" s="133">
        <v>1</v>
      </c>
      <c r="G96" s="134"/>
      <c r="H96" s="135"/>
      <c r="J96" s="49"/>
    </row>
    <row r="97" spans="2:10" s="48" customFormat="1" ht="63">
      <c r="B97" s="96"/>
      <c r="C97" s="136"/>
      <c r="D97" s="132" t="s">
        <v>1028</v>
      </c>
      <c r="E97" s="133" t="s">
        <v>741</v>
      </c>
      <c r="F97" s="133">
        <v>1</v>
      </c>
      <c r="G97" s="134"/>
      <c r="H97" s="135"/>
      <c r="J97" s="49"/>
    </row>
    <row r="98" spans="2:10" s="48" customFormat="1" ht="63">
      <c r="B98" s="96"/>
      <c r="C98" s="136"/>
      <c r="D98" s="132" t="s">
        <v>888</v>
      </c>
      <c r="E98" s="133" t="s">
        <v>719</v>
      </c>
      <c r="F98" s="133">
        <v>0.2</v>
      </c>
      <c r="G98" s="134"/>
      <c r="H98" s="135"/>
      <c r="J98" s="49"/>
    </row>
    <row r="99" spans="2:10" s="48" customFormat="1" ht="63">
      <c r="B99" s="96"/>
      <c r="C99" s="136"/>
      <c r="D99" s="132" t="s">
        <v>1151</v>
      </c>
      <c r="E99" s="133" t="s">
        <v>741</v>
      </c>
      <c r="F99" s="133">
        <v>1</v>
      </c>
      <c r="G99" s="134"/>
      <c r="H99" s="135"/>
      <c r="J99" s="49"/>
    </row>
    <row r="100" spans="2:10" s="48" customFormat="1" ht="47.25">
      <c r="B100" s="96"/>
      <c r="C100" s="136"/>
      <c r="D100" s="132" t="s">
        <v>890</v>
      </c>
      <c r="E100" s="133" t="s">
        <v>714</v>
      </c>
      <c r="F100" s="133">
        <v>3.3</v>
      </c>
      <c r="G100" s="134"/>
      <c r="H100" s="135"/>
      <c r="J100" s="49"/>
    </row>
    <row r="101" spans="2:10" s="48" customFormat="1" ht="31.5">
      <c r="B101" s="96"/>
      <c r="C101" s="136"/>
      <c r="D101" s="132" t="s">
        <v>1390</v>
      </c>
      <c r="E101" s="133" t="s">
        <v>714</v>
      </c>
      <c r="F101" s="133">
        <v>6.3</v>
      </c>
      <c r="G101" s="134"/>
      <c r="H101" s="135"/>
      <c r="J101" s="49"/>
    </row>
    <row r="102" spans="2:10" s="48" customFormat="1" ht="31.5">
      <c r="B102" s="96">
        <f>+COUNT($B$60:B101)+1</f>
        <v>12</v>
      </c>
      <c r="C102" s="97"/>
      <c r="D102" s="98" t="s">
        <v>1152</v>
      </c>
      <c r="E102" s="55" t="s">
        <v>855</v>
      </c>
      <c r="F102" s="55">
        <v>1</v>
      </c>
      <c r="G102" s="9"/>
      <c r="H102" s="95">
        <f t="shared" si="6"/>
        <v>0</v>
      </c>
      <c r="J102" s="49"/>
    </row>
    <row r="103" spans="2:10" s="48" customFormat="1" ht="63">
      <c r="B103" s="96"/>
      <c r="C103" s="131" t="s">
        <v>917</v>
      </c>
      <c r="D103" s="132" t="s">
        <v>1153</v>
      </c>
      <c r="E103" s="133" t="s">
        <v>714</v>
      </c>
      <c r="F103" s="133">
        <v>3.6</v>
      </c>
      <c r="G103" s="134"/>
      <c r="H103" s="135"/>
      <c r="J103" s="49"/>
    </row>
    <row r="104" spans="2:10" s="48" customFormat="1">
      <c r="B104" s="96"/>
      <c r="C104" s="136"/>
      <c r="D104" s="132" t="s">
        <v>883</v>
      </c>
      <c r="E104" s="133" t="s">
        <v>719</v>
      </c>
      <c r="F104" s="133">
        <v>1.44</v>
      </c>
      <c r="G104" s="134"/>
      <c r="H104" s="135"/>
      <c r="J104" s="49"/>
    </row>
    <row r="105" spans="2:10" s="48" customFormat="1">
      <c r="B105" s="96"/>
      <c r="C105" s="136"/>
      <c r="D105" s="132" t="s">
        <v>884</v>
      </c>
      <c r="E105" s="133" t="s">
        <v>719</v>
      </c>
      <c r="F105" s="133">
        <v>1.44</v>
      </c>
      <c r="G105" s="134"/>
      <c r="H105" s="135"/>
      <c r="J105" s="49"/>
    </row>
    <row r="106" spans="2:10" s="48" customFormat="1" ht="31.5">
      <c r="B106" s="96"/>
      <c r="C106" s="136"/>
      <c r="D106" s="132" t="s">
        <v>885</v>
      </c>
      <c r="E106" s="133" t="s">
        <v>714</v>
      </c>
      <c r="F106" s="133">
        <v>0.14000000000000001</v>
      </c>
      <c r="G106" s="134"/>
      <c r="H106" s="135"/>
      <c r="J106" s="49"/>
    </row>
    <row r="107" spans="2:10" s="48" customFormat="1" ht="31.5">
      <c r="B107" s="96"/>
      <c r="C107" s="136"/>
      <c r="D107" s="132" t="s">
        <v>1032</v>
      </c>
      <c r="E107" s="133" t="s">
        <v>719</v>
      </c>
      <c r="F107" s="133">
        <v>0.72</v>
      </c>
      <c r="G107" s="134"/>
      <c r="H107" s="135"/>
      <c r="J107" s="49"/>
    </row>
    <row r="108" spans="2:10" s="48" customFormat="1" ht="31.5">
      <c r="B108" s="96"/>
      <c r="C108" s="136"/>
      <c r="D108" s="132" t="s">
        <v>1033</v>
      </c>
      <c r="E108" s="133" t="s">
        <v>1372</v>
      </c>
      <c r="F108" s="133">
        <v>31.4</v>
      </c>
      <c r="G108" s="134"/>
      <c r="H108" s="135"/>
      <c r="J108" s="49"/>
    </row>
    <row r="109" spans="2:10" s="48" customFormat="1" ht="47.25">
      <c r="B109" s="96"/>
      <c r="C109" s="136"/>
      <c r="D109" s="132" t="s">
        <v>1154</v>
      </c>
      <c r="E109" s="133" t="s">
        <v>714</v>
      </c>
      <c r="F109" s="133">
        <v>0.16</v>
      </c>
      <c r="G109" s="134"/>
      <c r="H109" s="135"/>
      <c r="J109" s="49"/>
    </row>
    <row r="110" spans="2:10" s="48" customFormat="1">
      <c r="B110" s="96"/>
      <c r="C110" s="136"/>
      <c r="D110" s="132" t="s">
        <v>1035</v>
      </c>
      <c r="E110" s="133" t="s">
        <v>729</v>
      </c>
      <c r="F110" s="133">
        <v>1.6</v>
      </c>
      <c r="G110" s="134"/>
      <c r="H110" s="135"/>
      <c r="J110" s="49"/>
    </row>
    <row r="111" spans="2:10" s="48" customFormat="1" ht="31.5">
      <c r="B111" s="96"/>
      <c r="C111" s="136"/>
      <c r="D111" s="132" t="s">
        <v>1036</v>
      </c>
      <c r="E111" s="133" t="s">
        <v>719</v>
      </c>
      <c r="F111" s="133">
        <v>6</v>
      </c>
      <c r="G111" s="134"/>
      <c r="H111" s="135"/>
      <c r="J111" s="49"/>
    </row>
    <row r="112" spans="2:10" s="48" customFormat="1" ht="31.5">
      <c r="B112" s="96"/>
      <c r="C112" s="136"/>
      <c r="D112" s="132" t="s">
        <v>1037</v>
      </c>
      <c r="E112" s="133" t="s">
        <v>1372</v>
      </c>
      <c r="F112" s="133">
        <v>45.4</v>
      </c>
      <c r="G112" s="134"/>
      <c r="H112" s="135"/>
      <c r="J112" s="49"/>
    </row>
    <row r="113" spans="2:10" s="48" customFormat="1" ht="31.5">
      <c r="B113" s="96"/>
      <c r="C113" s="136"/>
      <c r="D113" s="132" t="s">
        <v>1155</v>
      </c>
      <c r="E113" s="133" t="s">
        <v>714</v>
      </c>
      <c r="F113" s="133">
        <v>0.16</v>
      </c>
      <c r="G113" s="134"/>
      <c r="H113" s="135"/>
      <c r="J113" s="49"/>
    </row>
    <row r="114" spans="2:10" s="48" customFormat="1" ht="47.25">
      <c r="B114" s="96"/>
      <c r="C114" s="136"/>
      <c r="D114" s="132" t="s">
        <v>1039</v>
      </c>
      <c r="E114" s="133" t="s">
        <v>714</v>
      </c>
      <c r="F114" s="133">
        <v>0.15</v>
      </c>
      <c r="G114" s="134"/>
      <c r="H114" s="135"/>
      <c r="J114" s="49"/>
    </row>
    <row r="115" spans="2:10" s="48" customFormat="1" ht="47.25">
      <c r="B115" s="96"/>
      <c r="C115" s="136"/>
      <c r="D115" s="132" t="s">
        <v>1040</v>
      </c>
      <c r="E115" s="133" t="s">
        <v>714</v>
      </c>
      <c r="F115" s="133">
        <v>2</v>
      </c>
      <c r="G115" s="134"/>
      <c r="H115" s="135"/>
      <c r="J115" s="49"/>
    </row>
    <row r="116" spans="2:10" s="48" customFormat="1" ht="31.5">
      <c r="B116" s="96"/>
      <c r="C116" s="136"/>
      <c r="D116" s="132" t="s">
        <v>1390</v>
      </c>
      <c r="E116" s="133" t="s">
        <v>714</v>
      </c>
      <c r="F116" s="133">
        <v>1.6</v>
      </c>
      <c r="G116" s="134"/>
      <c r="H116" s="135"/>
      <c r="J116" s="49"/>
    </row>
    <row r="117" spans="2:10" s="48" customFormat="1" ht="173.25">
      <c r="B117" s="96">
        <f>+COUNT($B$60:B116)+1</f>
        <v>13</v>
      </c>
      <c r="C117" s="97"/>
      <c r="D117" s="98" t="s">
        <v>1156</v>
      </c>
      <c r="E117" s="55" t="s">
        <v>741</v>
      </c>
      <c r="F117" s="55">
        <v>1</v>
      </c>
      <c r="G117" s="9"/>
      <c r="H117" s="95">
        <f t="shared" si="5"/>
        <v>0</v>
      </c>
      <c r="J117" s="49"/>
    </row>
    <row r="118" spans="2:10" s="48" customFormat="1" ht="157.5">
      <c r="B118" s="96">
        <f>+COUNT($B$60:B117)+1</f>
        <v>14</v>
      </c>
      <c r="C118" s="97"/>
      <c r="D118" s="98" t="s">
        <v>1392</v>
      </c>
      <c r="E118" s="55" t="s">
        <v>729</v>
      </c>
      <c r="F118" s="55">
        <v>2</v>
      </c>
      <c r="G118" s="9"/>
      <c r="H118" s="95">
        <f t="shared" si="5"/>
        <v>0</v>
      </c>
      <c r="J118" s="49"/>
    </row>
    <row r="119" spans="2:10" s="48" customFormat="1" ht="126">
      <c r="B119" s="96">
        <f>+COUNT($B$60:B118)+1</f>
        <v>15</v>
      </c>
      <c r="C119" s="97"/>
      <c r="D119" s="98" t="s">
        <v>1404</v>
      </c>
      <c r="E119" s="55" t="s">
        <v>741</v>
      </c>
      <c r="F119" s="55">
        <v>1</v>
      </c>
      <c r="G119" s="9"/>
      <c r="H119" s="95">
        <f t="shared" si="5"/>
        <v>0</v>
      </c>
      <c r="J119" s="49"/>
    </row>
    <row r="120" spans="2:10" s="48" customFormat="1" ht="110.25">
      <c r="B120" s="96">
        <f>+COUNT($B$60:B119)+1</f>
        <v>16</v>
      </c>
      <c r="C120" s="97"/>
      <c r="D120" s="98" t="s">
        <v>916</v>
      </c>
      <c r="E120" s="55" t="s">
        <v>741</v>
      </c>
      <c r="F120" s="55">
        <v>37</v>
      </c>
      <c r="G120" s="9"/>
      <c r="H120" s="95">
        <f t="shared" si="5"/>
        <v>0</v>
      </c>
      <c r="J120" s="49"/>
    </row>
    <row r="121" spans="2:10" s="48" customFormat="1" ht="15.75" customHeight="1">
      <c r="B121" s="99"/>
      <c r="C121" s="100"/>
      <c r="D121" s="101"/>
      <c r="E121" s="102"/>
      <c r="F121" s="103"/>
      <c r="G121" s="40"/>
      <c r="H121" s="104"/>
    </row>
    <row r="122" spans="2:10" s="48" customFormat="1" ht="16.5" thickBot="1">
      <c r="B122" s="105"/>
      <c r="C122" s="106"/>
      <c r="D122" s="106"/>
      <c r="E122" s="107"/>
      <c r="F122" s="107"/>
      <c r="G122" s="8" t="str">
        <f>C59&amp;" SKUPAJ:"</f>
        <v>GRADBENA DELA SKUPAJ:</v>
      </c>
      <c r="H122" s="108">
        <f>SUM(H$61:H$120)</f>
        <v>0</v>
      </c>
    </row>
    <row r="123" spans="2:10" s="48" customFormat="1">
      <c r="B123" s="109"/>
      <c r="C123" s="100"/>
      <c r="D123" s="110"/>
      <c r="E123" s="111"/>
      <c r="F123" s="103"/>
      <c r="G123" s="40"/>
      <c r="H123" s="104"/>
      <c r="J123" s="49"/>
    </row>
    <row r="124" spans="2:10" s="48" customFormat="1">
      <c r="B124" s="90" t="s">
        <v>47</v>
      </c>
      <c r="C124" s="288" t="s">
        <v>918</v>
      </c>
      <c r="D124" s="288"/>
      <c r="E124" s="91"/>
      <c r="F124" s="92"/>
      <c r="G124" s="6"/>
      <c r="H124" s="93"/>
      <c r="J124" s="49"/>
    </row>
    <row r="125" spans="2:10" s="48" customFormat="1">
      <c r="B125" s="94"/>
      <c r="C125" s="287"/>
      <c r="D125" s="287"/>
      <c r="E125" s="287"/>
      <c r="F125" s="287"/>
      <c r="G125" s="7"/>
      <c r="H125" s="95"/>
    </row>
    <row r="126" spans="2:10" s="48" customFormat="1" ht="31.5">
      <c r="B126" s="96">
        <f>+COUNT($B$125:B125)+1</f>
        <v>1</v>
      </c>
      <c r="C126" s="97"/>
      <c r="D126" s="98" t="s">
        <v>1157</v>
      </c>
      <c r="E126" s="55" t="s">
        <v>729</v>
      </c>
      <c r="F126" s="55">
        <v>225</v>
      </c>
      <c r="G126" s="9"/>
      <c r="H126" s="95">
        <f t="shared" ref="H126" si="7">+$F126*G126</f>
        <v>0</v>
      </c>
      <c r="J126" s="49"/>
    </row>
    <row r="127" spans="2:10" s="48" customFormat="1" ht="31.5">
      <c r="B127" s="96">
        <f>+COUNT($B$125:B126)+1</f>
        <v>2</v>
      </c>
      <c r="C127" s="97"/>
      <c r="D127" s="98" t="s">
        <v>1158</v>
      </c>
      <c r="E127" s="55" t="s">
        <v>729</v>
      </c>
      <c r="F127" s="55">
        <v>155</v>
      </c>
      <c r="G127" s="9"/>
      <c r="H127" s="95">
        <f t="shared" ref="H127:H128" si="8">+$F127*G127</f>
        <v>0</v>
      </c>
      <c r="J127" s="49"/>
    </row>
    <row r="128" spans="2:10" s="48" customFormat="1" ht="31.5">
      <c r="B128" s="96">
        <f>+COUNT($B$125:B127)+1</f>
        <v>3</v>
      </c>
      <c r="C128" s="97"/>
      <c r="D128" s="98" t="s">
        <v>1159</v>
      </c>
      <c r="E128" s="55" t="s">
        <v>729</v>
      </c>
      <c r="F128" s="55">
        <v>155</v>
      </c>
      <c r="G128" s="9"/>
      <c r="H128" s="95">
        <f t="shared" si="8"/>
        <v>0</v>
      </c>
      <c r="J128" s="49"/>
    </row>
    <row r="129" spans="2:10" s="48" customFormat="1" ht="31.5">
      <c r="B129" s="96">
        <f>+COUNT($B$125:B128)+1</f>
        <v>4</v>
      </c>
      <c r="C129" s="97"/>
      <c r="D129" s="98" t="s">
        <v>1160</v>
      </c>
      <c r="E129" s="55" t="s">
        <v>729</v>
      </c>
      <c r="F129" s="55">
        <v>380</v>
      </c>
      <c r="G129" s="9"/>
      <c r="H129" s="95">
        <f t="shared" ref="H129:H165" si="9">+$F129*G129</f>
        <v>0</v>
      </c>
      <c r="J129" s="49"/>
    </row>
    <row r="130" spans="2:10" s="48" customFormat="1" ht="63">
      <c r="B130" s="96">
        <f>+COUNT($B$125:B129)+1</f>
        <v>5</v>
      </c>
      <c r="C130" s="97"/>
      <c r="D130" s="98" t="s">
        <v>1161</v>
      </c>
      <c r="E130" s="55" t="s">
        <v>729</v>
      </c>
      <c r="F130" s="55">
        <v>535</v>
      </c>
      <c r="G130" s="9"/>
      <c r="H130" s="95">
        <f t="shared" si="9"/>
        <v>0</v>
      </c>
      <c r="J130" s="49"/>
    </row>
    <row r="131" spans="2:10" s="48" customFormat="1" ht="63">
      <c r="B131" s="96">
        <f>+COUNT($B$125:B130)+1</f>
        <v>6</v>
      </c>
      <c r="C131" s="97"/>
      <c r="D131" s="98" t="s">
        <v>1162</v>
      </c>
      <c r="E131" s="55" t="s">
        <v>729</v>
      </c>
      <c r="F131" s="55">
        <v>380</v>
      </c>
      <c r="G131" s="9"/>
      <c r="H131" s="95">
        <f t="shared" si="9"/>
        <v>0</v>
      </c>
      <c r="J131" s="49"/>
    </row>
    <row r="132" spans="2:10" s="48" customFormat="1" ht="47.25">
      <c r="B132" s="96">
        <f>+COUNT($B$125:B131)+1</f>
        <v>7</v>
      </c>
      <c r="C132" s="97"/>
      <c r="D132" s="98" t="s">
        <v>1163</v>
      </c>
      <c r="E132" s="55" t="s">
        <v>741</v>
      </c>
      <c r="F132" s="55">
        <v>19</v>
      </c>
      <c r="G132" s="9"/>
      <c r="H132" s="95">
        <f t="shared" si="9"/>
        <v>0</v>
      </c>
      <c r="J132" s="49"/>
    </row>
    <row r="133" spans="2:10" s="48" customFormat="1" ht="78.75">
      <c r="B133" s="96">
        <f>+COUNT($B$125:B132)+1</f>
        <v>8</v>
      </c>
      <c r="C133" s="97"/>
      <c r="D133" s="98" t="s">
        <v>1164</v>
      </c>
      <c r="E133" s="55" t="s">
        <v>741</v>
      </c>
      <c r="F133" s="55">
        <v>1</v>
      </c>
      <c r="G133" s="9"/>
      <c r="H133" s="95">
        <f t="shared" si="9"/>
        <v>0</v>
      </c>
      <c r="J133" s="49"/>
    </row>
    <row r="134" spans="2:10" s="48" customFormat="1" ht="78.75">
      <c r="B134" s="96">
        <f>+COUNT($B$125:B133)+1</f>
        <v>9</v>
      </c>
      <c r="C134" s="97"/>
      <c r="D134" s="98" t="s">
        <v>1165</v>
      </c>
      <c r="E134" s="55" t="s">
        <v>741</v>
      </c>
      <c r="F134" s="55">
        <v>2</v>
      </c>
      <c r="G134" s="9"/>
      <c r="H134" s="95">
        <f t="shared" si="9"/>
        <v>0</v>
      </c>
      <c r="J134" s="49"/>
    </row>
    <row r="135" spans="2:10" s="48" customFormat="1" ht="78.75">
      <c r="B135" s="96">
        <f>+COUNT($B$125:B134)+1</f>
        <v>10</v>
      </c>
      <c r="C135" s="97"/>
      <c r="D135" s="98" t="s">
        <v>1166</v>
      </c>
      <c r="E135" s="55" t="s">
        <v>741</v>
      </c>
      <c r="F135" s="55">
        <v>2</v>
      </c>
      <c r="G135" s="9"/>
      <c r="H135" s="95">
        <f t="shared" si="9"/>
        <v>0</v>
      </c>
      <c r="J135" s="49"/>
    </row>
    <row r="136" spans="2:10" s="48" customFormat="1" ht="78.75">
      <c r="B136" s="96">
        <f>+COUNT($B$125:B135)+1</f>
        <v>11</v>
      </c>
      <c r="C136" s="97"/>
      <c r="D136" s="98" t="s">
        <v>1167</v>
      </c>
      <c r="E136" s="55" t="s">
        <v>741</v>
      </c>
      <c r="F136" s="55">
        <v>2</v>
      </c>
      <c r="G136" s="9"/>
      <c r="H136" s="95">
        <f t="shared" si="9"/>
        <v>0</v>
      </c>
      <c r="J136" s="49"/>
    </row>
    <row r="137" spans="2:10" s="48" customFormat="1" ht="31.5">
      <c r="B137" s="96">
        <f>+COUNT($B$125:B136)+1</f>
        <v>12</v>
      </c>
      <c r="C137" s="97"/>
      <c r="D137" s="98" t="s">
        <v>1168</v>
      </c>
      <c r="E137" s="55" t="s">
        <v>741</v>
      </c>
      <c r="F137" s="55">
        <v>4</v>
      </c>
      <c r="G137" s="9"/>
      <c r="H137" s="95">
        <f t="shared" si="9"/>
        <v>0</v>
      </c>
      <c r="J137" s="49"/>
    </row>
    <row r="138" spans="2:10" s="48" customFormat="1" ht="31.5">
      <c r="B138" s="96">
        <f>+COUNT($B$125:B137)+1</f>
        <v>13</v>
      </c>
      <c r="C138" s="97"/>
      <c r="D138" s="98" t="s">
        <v>1169</v>
      </c>
      <c r="E138" s="55" t="s">
        <v>741</v>
      </c>
      <c r="F138" s="55">
        <v>2</v>
      </c>
      <c r="G138" s="9"/>
      <c r="H138" s="95">
        <f t="shared" si="9"/>
        <v>0</v>
      </c>
      <c r="J138" s="49"/>
    </row>
    <row r="139" spans="2:10" s="48" customFormat="1" ht="78.75">
      <c r="B139" s="96">
        <f>+COUNT($B$125:B138)+1</f>
        <v>14</v>
      </c>
      <c r="C139" s="97"/>
      <c r="D139" s="98" t="s">
        <v>1170</v>
      </c>
      <c r="E139" s="55" t="s">
        <v>741</v>
      </c>
      <c r="F139" s="55">
        <v>1</v>
      </c>
      <c r="G139" s="9"/>
      <c r="H139" s="95">
        <f t="shared" si="9"/>
        <v>0</v>
      </c>
      <c r="J139" s="49"/>
    </row>
    <row r="140" spans="2:10" s="48" customFormat="1" ht="47.25">
      <c r="B140" s="96">
        <f>+COUNT($B$125:B139)+1</f>
        <v>15</v>
      </c>
      <c r="C140" s="97"/>
      <c r="D140" s="98" t="s">
        <v>1171</v>
      </c>
      <c r="E140" s="55" t="s">
        <v>729</v>
      </c>
      <c r="F140" s="55">
        <v>14</v>
      </c>
      <c r="G140" s="9"/>
      <c r="H140" s="95">
        <f t="shared" si="9"/>
        <v>0</v>
      </c>
      <c r="J140" s="49"/>
    </row>
    <row r="141" spans="2:10" s="48" customFormat="1" ht="94.5">
      <c r="B141" s="96">
        <f>+COUNT($B$125:B140)+1</f>
        <v>16</v>
      </c>
      <c r="C141" s="97"/>
      <c r="D141" s="98" t="s">
        <v>1172</v>
      </c>
      <c r="E141" s="55" t="s">
        <v>741</v>
      </c>
      <c r="F141" s="55">
        <v>1</v>
      </c>
      <c r="G141" s="9"/>
      <c r="H141" s="95">
        <f t="shared" si="9"/>
        <v>0</v>
      </c>
      <c r="J141" s="49"/>
    </row>
    <row r="142" spans="2:10" s="48" customFormat="1" ht="63">
      <c r="B142" s="96">
        <f>+COUNT($B$125:B141)+1</f>
        <v>17</v>
      </c>
      <c r="C142" s="97"/>
      <c r="D142" s="98" t="s">
        <v>1173</v>
      </c>
      <c r="E142" s="55" t="s">
        <v>741</v>
      </c>
      <c r="F142" s="55">
        <v>1</v>
      </c>
      <c r="G142" s="9"/>
      <c r="H142" s="95">
        <f t="shared" si="9"/>
        <v>0</v>
      </c>
      <c r="J142" s="49"/>
    </row>
    <row r="143" spans="2:10" s="48" customFormat="1" ht="94.5">
      <c r="B143" s="96">
        <f>+COUNT($B$125:B142)+1</f>
        <v>18</v>
      </c>
      <c r="C143" s="97"/>
      <c r="D143" s="98" t="s">
        <v>1174</v>
      </c>
      <c r="E143" s="55" t="s">
        <v>741</v>
      </c>
      <c r="F143" s="141">
        <v>1</v>
      </c>
      <c r="G143" s="9"/>
      <c r="H143" s="95">
        <f t="shared" si="9"/>
        <v>0</v>
      </c>
      <c r="J143" s="49"/>
    </row>
    <row r="144" spans="2:10" s="48" customFormat="1" ht="126">
      <c r="B144" s="96">
        <f>+COUNT($B$125:B143)+1</f>
        <v>19</v>
      </c>
      <c r="C144" s="97"/>
      <c r="D144" s="98" t="s">
        <v>1175</v>
      </c>
      <c r="E144" s="55" t="s">
        <v>1369</v>
      </c>
      <c r="F144" s="55">
        <v>24</v>
      </c>
      <c r="G144" s="9"/>
      <c r="H144" s="95">
        <f t="shared" si="9"/>
        <v>0</v>
      </c>
      <c r="J144" s="49"/>
    </row>
    <row r="145" spans="2:10" s="48" customFormat="1" ht="63">
      <c r="B145" s="96">
        <f>+COUNT($B$125:B144)+1</f>
        <v>20</v>
      </c>
      <c r="C145" s="97"/>
      <c r="D145" s="98" t="s">
        <v>1176</v>
      </c>
      <c r="E145" s="141" t="s">
        <v>1405</v>
      </c>
      <c r="F145" s="55">
        <v>12</v>
      </c>
      <c r="G145" s="9"/>
      <c r="H145" s="95">
        <f t="shared" si="9"/>
        <v>0</v>
      </c>
      <c r="J145" s="49"/>
    </row>
    <row r="146" spans="2:10" s="48" customFormat="1" ht="63">
      <c r="B146" s="96">
        <f>+COUNT($B$125:B145)+1</f>
        <v>21</v>
      </c>
      <c r="C146" s="97"/>
      <c r="D146" s="98" t="s">
        <v>1177</v>
      </c>
      <c r="E146" s="141" t="s">
        <v>1405</v>
      </c>
      <c r="F146" s="55">
        <v>50</v>
      </c>
      <c r="G146" s="9"/>
      <c r="H146" s="95">
        <f t="shared" si="9"/>
        <v>0</v>
      </c>
      <c r="J146" s="49"/>
    </row>
    <row r="147" spans="2:10" s="48" customFormat="1" ht="63">
      <c r="B147" s="96">
        <f>+COUNT($B$125:B146)+1</f>
        <v>22</v>
      </c>
      <c r="C147" s="97"/>
      <c r="D147" s="98" t="s">
        <v>1178</v>
      </c>
      <c r="E147" s="141" t="s">
        <v>1405</v>
      </c>
      <c r="F147" s="55">
        <v>100</v>
      </c>
      <c r="G147" s="9"/>
      <c r="H147" s="95">
        <f t="shared" si="9"/>
        <v>0</v>
      </c>
      <c r="J147" s="49"/>
    </row>
    <row r="148" spans="2:10" s="48" customFormat="1" ht="63">
      <c r="B148" s="96">
        <f>+COUNT($B$125:B147)+1</f>
        <v>23</v>
      </c>
      <c r="C148" s="97"/>
      <c r="D148" s="98" t="s">
        <v>1179</v>
      </c>
      <c r="E148" s="141" t="s">
        <v>1405</v>
      </c>
      <c r="F148" s="55">
        <v>300</v>
      </c>
      <c r="G148" s="9"/>
      <c r="H148" s="95">
        <f t="shared" si="9"/>
        <v>0</v>
      </c>
      <c r="J148" s="49"/>
    </row>
    <row r="149" spans="2:10" s="48" customFormat="1" ht="63">
      <c r="B149" s="96">
        <f>+COUNT($B$125:B148)+1</f>
        <v>24</v>
      </c>
      <c r="C149" s="97"/>
      <c r="D149" s="98" t="s">
        <v>1180</v>
      </c>
      <c r="E149" s="141" t="s">
        <v>1405</v>
      </c>
      <c r="F149" s="55">
        <v>12</v>
      </c>
      <c r="G149" s="9"/>
      <c r="H149" s="95">
        <f t="shared" si="9"/>
        <v>0</v>
      </c>
      <c r="J149" s="49"/>
    </row>
    <row r="150" spans="2:10" s="48" customFormat="1" ht="63">
      <c r="B150" s="96">
        <f>+COUNT($B$125:B149)+1</f>
        <v>25</v>
      </c>
      <c r="C150" s="97"/>
      <c r="D150" s="98" t="s">
        <v>1181</v>
      </c>
      <c r="E150" s="141" t="s">
        <v>1405</v>
      </c>
      <c r="F150" s="55">
        <v>50</v>
      </c>
      <c r="G150" s="9"/>
      <c r="H150" s="95">
        <f t="shared" si="9"/>
        <v>0</v>
      </c>
      <c r="J150" s="49"/>
    </row>
    <row r="151" spans="2:10" s="48" customFormat="1" ht="63">
      <c r="B151" s="96">
        <f>+COUNT($B$125:B150)+1</f>
        <v>26</v>
      </c>
      <c r="C151" s="97"/>
      <c r="D151" s="98" t="s">
        <v>1182</v>
      </c>
      <c r="E151" s="141" t="s">
        <v>1405</v>
      </c>
      <c r="F151" s="55">
        <v>100</v>
      </c>
      <c r="G151" s="9"/>
      <c r="H151" s="95">
        <f t="shared" si="9"/>
        <v>0</v>
      </c>
      <c r="J151" s="49"/>
    </row>
    <row r="152" spans="2:10" s="48" customFormat="1" ht="63">
      <c r="B152" s="96">
        <f>+COUNT($B$125:B151)+1</f>
        <v>27</v>
      </c>
      <c r="C152" s="97"/>
      <c r="D152" s="98" t="s">
        <v>1183</v>
      </c>
      <c r="E152" s="141" t="s">
        <v>1405</v>
      </c>
      <c r="F152" s="55">
        <v>300</v>
      </c>
      <c r="G152" s="9"/>
      <c r="H152" s="95">
        <f t="shared" si="9"/>
        <v>0</v>
      </c>
      <c r="J152" s="49"/>
    </row>
    <row r="153" spans="2:10" s="48" customFormat="1" ht="31.5">
      <c r="B153" s="96">
        <f>+COUNT($B$125:B152)+1</f>
        <v>28</v>
      </c>
      <c r="C153" s="97"/>
      <c r="D153" s="98" t="s">
        <v>1184</v>
      </c>
      <c r="E153" s="141" t="s">
        <v>1405</v>
      </c>
      <c r="F153" s="55">
        <v>462</v>
      </c>
      <c r="G153" s="9"/>
      <c r="H153" s="95">
        <f t="shared" si="9"/>
        <v>0</v>
      </c>
      <c r="J153" s="49"/>
    </row>
    <row r="154" spans="2:10" s="48" customFormat="1" ht="47.25">
      <c r="B154" s="96">
        <f>+COUNT($B$125:B153)+1</f>
        <v>29</v>
      </c>
      <c r="C154" s="97"/>
      <c r="D154" s="98" t="s">
        <v>1185</v>
      </c>
      <c r="E154" s="55" t="s">
        <v>729</v>
      </c>
      <c r="F154" s="55">
        <v>155</v>
      </c>
      <c r="G154" s="9"/>
      <c r="H154" s="95">
        <f t="shared" si="9"/>
        <v>0</v>
      </c>
      <c r="J154" s="49"/>
    </row>
    <row r="155" spans="2:10" s="48" customFormat="1" ht="63">
      <c r="B155" s="96">
        <f>+COUNT($B$125:B154)+1</f>
        <v>30</v>
      </c>
      <c r="C155" s="97"/>
      <c r="D155" s="98" t="s">
        <v>1186</v>
      </c>
      <c r="E155" s="55" t="s">
        <v>729</v>
      </c>
      <c r="F155" s="55">
        <v>380</v>
      </c>
      <c r="G155" s="9"/>
      <c r="H155" s="95">
        <f t="shared" si="9"/>
        <v>0</v>
      </c>
      <c r="J155" s="49"/>
    </row>
    <row r="156" spans="2:10" s="48" customFormat="1" ht="63">
      <c r="B156" s="96">
        <f>+COUNT($B$125:B155)+1</f>
        <v>31</v>
      </c>
      <c r="C156" s="97"/>
      <c r="D156" s="98" t="s">
        <v>1187</v>
      </c>
      <c r="E156" s="55" t="s">
        <v>729</v>
      </c>
      <c r="F156" s="55">
        <v>155</v>
      </c>
      <c r="G156" s="9"/>
      <c r="H156" s="95">
        <f t="shared" si="9"/>
        <v>0</v>
      </c>
      <c r="J156" s="49"/>
    </row>
    <row r="157" spans="2:10" s="48" customFormat="1" ht="63">
      <c r="B157" s="96">
        <f>+COUNT($B$125:B156)+1</f>
        <v>32</v>
      </c>
      <c r="C157" s="97"/>
      <c r="D157" s="98" t="s">
        <v>1188</v>
      </c>
      <c r="E157" s="55" t="s">
        <v>729</v>
      </c>
      <c r="F157" s="55">
        <v>690</v>
      </c>
      <c r="G157" s="9"/>
      <c r="H157" s="95">
        <f t="shared" si="9"/>
        <v>0</v>
      </c>
      <c r="J157" s="49"/>
    </row>
    <row r="158" spans="2:10" s="48" customFormat="1" ht="63">
      <c r="B158" s="96">
        <f>+COUNT($B$125:B157)+1</f>
        <v>33</v>
      </c>
      <c r="C158" s="97"/>
      <c r="D158" s="98" t="s">
        <v>1189</v>
      </c>
      <c r="E158" s="55" t="s">
        <v>741</v>
      </c>
      <c r="F158" s="55">
        <v>12</v>
      </c>
      <c r="G158" s="9"/>
      <c r="H158" s="95">
        <f t="shared" si="9"/>
        <v>0</v>
      </c>
      <c r="J158" s="49"/>
    </row>
    <row r="159" spans="2:10" s="48" customFormat="1" ht="47.25">
      <c r="B159" s="96">
        <f>+COUNT($B$125:B158)+1</f>
        <v>34</v>
      </c>
      <c r="C159" s="97"/>
      <c r="D159" s="98" t="s">
        <v>1190</v>
      </c>
      <c r="E159" s="55" t="s">
        <v>729</v>
      </c>
      <c r="F159" s="55">
        <v>20</v>
      </c>
      <c r="G159" s="9"/>
      <c r="H159" s="95">
        <f t="shared" si="9"/>
        <v>0</v>
      </c>
      <c r="J159" s="49"/>
    </row>
    <row r="160" spans="2:10" s="48" customFormat="1" ht="47.25">
      <c r="B160" s="96">
        <f>+COUNT($B$125:B159)+1</f>
        <v>35</v>
      </c>
      <c r="C160" s="97"/>
      <c r="D160" s="98" t="s">
        <v>1191</v>
      </c>
      <c r="E160" s="55" t="s">
        <v>741</v>
      </c>
      <c r="F160" s="55">
        <v>18</v>
      </c>
      <c r="G160" s="9"/>
      <c r="H160" s="95">
        <f t="shared" si="9"/>
        <v>0</v>
      </c>
      <c r="J160" s="49"/>
    </row>
    <row r="161" spans="2:10" s="48" customFormat="1" ht="63">
      <c r="B161" s="96">
        <f>+COUNT($B$125:B160)+1</f>
        <v>36</v>
      </c>
      <c r="C161" s="97"/>
      <c r="D161" s="98" t="s">
        <v>1192</v>
      </c>
      <c r="E161" s="55" t="s">
        <v>741</v>
      </c>
      <c r="F161" s="55">
        <v>2</v>
      </c>
      <c r="G161" s="9"/>
      <c r="H161" s="95">
        <f t="shared" si="9"/>
        <v>0</v>
      </c>
      <c r="J161" s="49"/>
    </row>
    <row r="162" spans="2:10" s="48" customFormat="1" ht="63">
      <c r="B162" s="96">
        <f>+COUNT($B$125:B161)+1</f>
        <v>37</v>
      </c>
      <c r="C162" s="97"/>
      <c r="D162" s="98" t="s">
        <v>1193</v>
      </c>
      <c r="E162" s="55" t="s">
        <v>741</v>
      </c>
      <c r="F162" s="55">
        <v>2</v>
      </c>
      <c r="G162" s="9"/>
      <c r="H162" s="95">
        <f t="shared" si="9"/>
        <v>0</v>
      </c>
      <c r="J162" s="49"/>
    </row>
    <row r="163" spans="2:10" s="48" customFormat="1" ht="63">
      <c r="B163" s="96">
        <f>+COUNT($B$125:B162)+1</f>
        <v>38</v>
      </c>
      <c r="C163" s="97"/>
      <c r="D163" s="98" t="s">
        <v>1194</v>
      </c>
      <c r="E163" s="55" t="s">
        <v>741</v>
      </c>
      <c r="F163" s="55">
        <v>2</v>
      </c>
      <c r="G163" s="9"/>
      <c r="H163" s="95">
        <f t="shared" si="9"/>
        <v>0</v>
      </c>
      <c r="J163" s="49"/>
    </row>
    <row r="164" spans="2:10" s="48" customFormat="1" ht="47.25">
      <c r="B164" s="96">
        <f>+COUNT($B$125:B163)+1</f>
        <v>39</v>
      </c>
      <c r="C164" s="97"/>
      <c r="D164" s="98" t="s">
        <v>1195</v>
      </c>
      <c r="E164" s="55" t="s">
        <v>741</v>
      </c>
      <c r="F164" s="55">
        <v>1</v>
      </c>
      <c r="G164" s="9"/>
      <c r="H164" s="95">
        <f t="shared" si="9"/>
        <v>0</v>
      </c>
      <c r="J164" s="49"/>
    </row>
    <row r="165" spans="2:10" s="48" customFormat="1" ht="47.25">
      <c r="B165" s="96">
        <f>+COUNT($B$125:B164)+1</f>
        <v>40</v>
      </c>
      <c r="C165" s="97"/>
      <c r="D165" s="98" t="s">
        <v>1196</v>
      </c>
      <c r="E165" s="55" t="s">
        <v>741</v>
      </c>
      <c r="F165" s="55">
        <v>1</v>
      </c>
      <c r="G165" s="9"/>
      <c r="H165" s="95">
        <f t="shared" si="9"/>
        <v>0</v>
      </c>
      <c r="J165" s="49"/>
    </row>
    <row r="166" spans="2:10" s="48" customFormat="1" ht="47.25">
      <c r="B166" s="96">
        <f>+COUNT($B$125:B165)+1</f>
        <v>41</v>
      </c>
      <c r="C166" s="97"/>
      <c r="D166" s="98" t="s">
        <v>1197</v>
      </c>
      <c r="E166" s="55" t="s">
        <v>741</v>
      </c>
      <c r="F166" s="55">
        <v>1</v>
      </c>
      <c r="G166" s="9"/>
      <c r="H166" s="95">
        <f t="shared" ref="H166:H169" si="10">+$F166*G166</f>
        <v>0</v>
      </c>
      <c r="J166" s="49"/>
    </row>
    <row r="167" spans="2:10" s="48" customFormat="1" ht="63">
      <c r="B167" s="96">
        <f>+COUNT($B$125:B166)+1</f>
        <v>42</v>
      </c>
      <c r="C167" s="97"/>
      <c r="D167" s="98" t="s">
        <v>1198</v>
      </c>
      <c r="E167" s="55" t="s">
        <v>741</v>
      </c>
      <c r="F167" s="55">
        <v>1</v>
      </c>
      <c r="G167" s="9"/>
      <c r="H167" s="95">
        <f t="shared" si="10"/>
        <v>0</v>
      </c>
      <c r="J167" s="49"/>
    </row>
    <row r="168" spans="2:10" s="48" customFormat="1" ht="63">
      <c r="B168" s="96">
        <f>+COUNT($B$125:B167)+1</f>
        <v>43</v>
      </c>
      <c r="C168" s="97"/>
      <c r="D168" s="98" t="s">
        <v>1199</v>
      </c>
      <c r="E168" s="55" t="s">
        <v>741</v>
      </c>
      <c r="F168" s="55">
        <v>1</v>
      </c>
      <c r="G168" s="9"/>
      <c r="H168" s="95">
        <f t="shared" si="10"/>
        <v>0</v>
      </c>
      <c r="J168" s="49"/>
    </row>
    <row r="169" spans="2:10" s="48" customFormat="1" ht="63">
      <c r="B169" s="96">
        <f>+COUNT($B$125:B168)+1</f>
        <v>44</v>
      </c>
      <c r="C169" s="97"/>
      <c r="D169" s="98" t="s">
        <v>1200</v>
      </c>
      <c r="E169" s="55" t="s">
        <v>741</v>
      </c>
      <c r="F169" s="55">
        <v>1</v>
      </c>
      <c r="G169" s="9"/>
      <c r="H169" s="95">
        <f t="shared" si="10"/>
        <v>0</v>
      </c>
      <c r="J169" s="49"/>
    </row>
    <row r="170" spans="2:10" s="48" customFormat="1" ht="15.75" customHeight="1">
      <c r="B170" s="99"/>
      <c r="C170" s="100"/>
      <c r="D170" s="101"/>
      <c r="E170" s="102"/>
      <c r="F170" s="103"/>
      <c r="G170" s="40"/>
      <c r="H170" s="104"/>
    </row>
    <row r="171" spans="2:10" s="48" customFormat="1" ht="16.5" thickBot="1">
      <c r="B171" s="105"/>
      <c r="C171" s="106"/>
      <c r="D171" s="106"/>
      <c r="E171" s="107"/>
      <c r="F171" s="107"/>
      <c r="G171" s="8" t="str">
        <f>C124&amp;" SKUPAJ:"</f>
        <v>ELEKTROMONTAŽNA DELA SKUPAJ:</v>
      </c>
      <c r="H171" s="108">
        <f>SUM(H$126:H$169)</f>
        <v>0</v>
      </c>
    </row>
    <row r="173" spans="2:10" s="48" customFormat="1">
      <c r="B173" s="90" t="s">
        <v>54</v>
      </c>
      <c r="C173" s="288" t="s">
        <v>8</v>
      </c>
      <c r="D173" s="288"/>
      <c r="E173" s="91"/>
      <c r="F173" s="92"/>
      <c r="G173" s="6"/>
      <c r="H173" s="93"/>
      <c r="J173" s="49"/>
    </row>
    <row r="174" spans="2:10" s="48" customFormat="1">
      <c r="B174" s="94"/>
      <c r="C174" s="287"/>
      <c r="D174" s="287"/>
      <c r="E174" s="287"/>
      <c r="F174" s="287"/>
      <c r="G174" s="7"/>
      <c r="H174" s="95"/>
    </row>
    <row r="175" spans="2:10" s="48" customFormat="1" ht="63">
      <c r="B175" s="96">
        <f>+COUNT($B$174:B174)+1</f>
        <v>1</v>
      </c>
      <c r="C175" s="97"/>
      <c r="D175" s="98" t="s">
        <v>1201</v>
      </c>
      <c r="E175" s="55" t="s">
        <v>1369</v>
      </c>
      <c r="F175" s="55">
        <v>48</v>
      </c>
      <c r="G175" s="9"/>
      <c r="H175" s="95">
        <f t="shared" ref="H175:H180" si="11">+$F175*G175</f>
        <v>0</v>
      </c>
      <c r="J175" s="49"/>
    </row>
    <row r="176" spans="2:10" s="48" customFormat="1" ht="47.25">
      <c r="B176" s="96">
        <f>+COUNT($B$174:B175)+1</f>
        <v>2</v>
      </c>
      <c r="C176" s="97"/>
      <c r="D176" s="98" t="s">
        <v>1202</v>
      </c>
      <c r="E176" s="55" t="s">
        <v>1370</v>
      </c>
      <c r="F176" s="55">
        <v>2.0499999999999998</v>
      </c>
      <c r="G176" s="9"/>
      <c r="H176" s="95">
        <f t="shared" si="11"/>
        <v>0</v>
      </c>
      <c r="J176" s="49"/>
    </row>
    <row r="177" spans="2:10" s="48" customFormat="1" ht="63">
      <c r="B177" s="96">
        <f>+COUNT($B$174:B176)+1</f>
        <v>3</v>
      </c>
      <c r="C177" s="97"/>
      <c r="D177" s="98" t="s">
        <v>1203</v>
      </c>
      <c r="E177" s="55" t="s">
        <v>1370</v>
      </c>
      <c r="F177" s="55">
        <v>2.0499999999999998</v>
      </c>
      <c r="G177" s="9"/>
      <c r="H177" s="95">
        <f t="shared" si="11"/>
        <v>0</v>
      </c>
      <c r="J177" s="49"/>
    </row>
    <row r="178" spans="2:10" s="48" customFormat="1" ht="31.5">
      <c r="B178" s="96">
        <f>+COUNT($B$174:B177)+1</f>
        <v>4</v>
      </c>
      <c r="C178" s="97"/>
      <c r="D178" s="98" t="s">
        <v>1204</v>
      </c>
      <c r="E178" s="55" t="s">
        <v>741</v>
      </c>
      <c r="F178" s="55">
        <v>31</v>
      </c>
      <c r="G178" s="9"/>
      <c r="H178" s="95">
        <f t="shared" si="11"/>
        <v>0</v>
      </c>
      <c r="J178" s="49"/>
    </row>
    <row r="179" spans="2:10" s="48" customFormat="1" ht="31.5">
      <c r="B179" s="96">
        <f>+COUNT($B$174:B178)+1</f>
        <v>5</v>
      </c>
      <c r="C179" s="97"/>
      <c r="D179" s="98" t="s">
        <v>1205</v>
      </c>
      <c r="E179" s="55" t="s">
        <v>741</v>
      </c>
      <c r="F179" s="55">
        <v>23</v>
      </c>
      <c r="G179" s="9"/>
      <c r="H179" s="95">
        <f t="shared" si="11"/>
        <v>0</v>
      </c>
      <c r="J179" s="49"/>
    </row>
    <row r="180" spans="2:10" s="48" customFormat="1" ht="31.5">
      <c r="B180" s="96">
        <f>+COUNT($B$174:B179)+1</f>
        <v>6</v>
      </c>
      <c r="C180" s="97"/>
      <c r="D180" s="98" t="s">
        <v>1206</v>
      </c>
      <c r="E180" s="141" t="s">
        <v>1406</v>
      </c>
      <c r="F180" s="55">
        <v>6</v>
      </c>
      <c r="G180" s="9"/>
      <c r="H180" s="95">
        <f t="shared" si="11"/>
        <v>0</v>
      </c>
      <c r="J180" s="49"/>
    </row>
    <row r="181" spans="2:10" s="48" customFormat="1" ht="15.75" customHeight="1">
      <c r="B181" s="99"/>
      <c r="C181" s="100"/>
      <c r="D181" s="101"/>
      <c r="E181" s="102"/>
      <c r="F181" s="103"/>
      <c r="G181" s="40"/>
      <c r="H181" s="104"/>
    </row>
    <row r="182" spans="2:10" s="48" customFormat="1" ht="16.5" thickBot="1">
      <c r="B182" s="105"/>
      <c r="C182" s="106"/>
      <c r="D182" s="106"/>
      <c r="E182" s="107"/>
      <c r="F182" s="107"/>
      <c r="G182" s="8" t="str">
        <f>C173&amp;" SKUPAJ:"</f>
        <v>TUJE STORITVE SKUPAJ:</v>
      </c>
      <c r="H182" s="108">
        <f>SUM(H$175:H$180)</f>
        <v>0</v>
      </c>
    </row>
  </sheetData>
  <mergeCells count="14">
    <mergeCell ref="C41:F41"/>
    <mergeCell ref="C59:D59"/>
    <mergeCell ref="C33:F33"/>
    <mergeCell ref="C40:D40"/>
    <mergeCell ref="B22:F22"/>
    <mergeCell ref="C24:D24"/>
    <mergeCell ref="C25:F25"/>
    <mergeCell ref="C32:D32"/>
    <mergeCell ref="C46:F46"/>
    <mergeCell ref="C173:D173"/>
    <mergeCell ref="C174:F174"/>
    <mergeCell ref="C60:F60"/>
    <mergeCell ref="C124:D124"/>
    <mergeCell ref="C125:F125"/>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3" manualBreakCount="3">
    <brk id="38" min="1" max="7" man="1"/>
    <brk id="58" min="1" max="7" man="1"/>
    <brk id="106" min="1" max="7" man="1"/>
  </rowBreaks>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B1:K63"/>
  <sheetViews>
    <sheetView view="pageBreakPreview" zoomScale="85" zoomScaleNormal="100" zoomScaleSheetLayoutView="85" workbookViewId="0">
      <selection activeCell="H26" sqref="H26"/>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1449</v>
      </c>
      <c r="C1" s="45" t="str">
        <f ca="1">MID(CELL("filename",A1),FIND("]",CELL("filename",A1))+1,255)</f>
        <v>TK VODI KATV TOLMIN</v>
      </c>
    </row>
    <row r="3" spans="2:10">
      <c r="B3" s="50" t="s">
        <v>13</v>
      </c>
    </row>
    <row r="4" spans="2:10">
      <c r="B4" s="52" t="str">
        <f ca="1">"REKAPITULACIJA "&amp;C1</f>
        <v>REKAPITULACIJA TK VODI KATV TOLMIN</v>
      </c>
      <c r="C4" s="53"/>
      <c r="D4" s="53"/>
      <c r="E4" s="54"/>
      <c r="F4" s="54"/>
      <c r="G4" s="2"/>
      <c r="H4" s="55"/>
      <c r="I4" s="56"/>
    </row>
    <row r="5" spans="2:10">
      <c r="B5" s="57"/>
      <c r="C5" s="58"/>
      <c r="D5" s="59"/>
      <c r="H5" s="60"/>
      <c r="I5" s="61"/>
      <c r="J5" s="62"/>
    </row>
    <row r="6" spans="2:10">
      <c r="B6" s="63" t="s">
        <v>44</v>
      </c>
      <c r="D6" s="64" t="str">
        <f>VLOOKUP(B6,$B$18:$H$9817,2,FALSE)</f>
        <v>PREDDELA</v>
      </c>
      <c r="E6" s="65"/>
      <c r="F6" s="47"/>
      <c r="H6" s="66">
        <f>VLOOKUP($D6&amp;" SKUPAJ:",$G$18:H$9881,2,FALSE)</f>
        <v>0</v>
      </c>
      <c r="I6" s="67"/>
      <c r="J6" s="68"/>
    </row>
    <row r="7" spans="2:10">
      <c r="B7" s="63"/>
      <c r="D7" s="64"/>
      <c r="E7" s="65"/>
      <c r="F7" s="47"/>
      <c r="H7" s="66"/>
      <c r="I7" s="69"/>
      <c r="J7" s="70"/>
    </row>
    <row r="8" spans="2:10">
      <c r="B8" s="63" t="s">
        <v>45</v>
      </c>
      <c r="D8" s="64" t="str">
        <f>VLOOKUP(B8,$B$18:$H$9817,2,FALSE)</f>
        <v>ZEMELJSKA DELA</v>
      </c>
      <c r="E8" s="65"/>
      <c r="F8" s="47"/>
      <c r="H8" s="66">
        <f>VLOOKUP($D8&amp;" SKUPAJ:",$G$18:H$9881,2,FALSE)</f>
        <v>0</v>
      </c>
      <c r="I8" s="71"/>
      <c r="J8" s="72"/>
    </row>
    <row r="9" spans="2:10">
      <c r="B9" s="63"/>
      <c r="D9" s="64"/>
      <c r="E9" s="65"/>
      <c r="F9" s="47"/>
      <c r="H9" s="66"/>
      <c r="I9" s="56"/>
    </row>
    <row r="10" spans="2:10">
      <c r="B10" s="63" t="s">
        <v>42</v>
      </c>
      <c r="D10" s="64" t="str">
        <f>VLOOKUP(B10,$B$18:$H$9817,2,FALSE)</f>
        <v>GRADBENA DELA</v>
      </c>
      <c r="E10" s="65"/>
      <c r="F10" s="47"/>
      <c r="H10" s="66">
        <f>VLOOKUP($D10&amp;" SKUPAJ:",$G$18:H$9881,2,FALSE)</f>
        <v>0</v>
      </c>
    </row>
    <row r="11" spans="2:10">
      <c r="B11" s="63"/>
      <c r="D11" s="64"/>
      <c r="E11" s="65"/>
      <c r="F11" s="47"/>
      <c r="H11" s="66"/>
    </row>
    <row r="12" spans="2:10">
      <c r="B12" s="63" t="s">
        <v>46</v>
      </c>
      <c r="D12" s="64" t="str">
        <f>VLOOKUP(B12,$B$18:$H$9817,2,FALSE)</f>
        <v>ELEKTROMONTAŽNA DELA</v>
      </c>
      <c r="E12" s="65"/>
      <c r="F12" s="47"/>
      <c r="H12" s="66">
        <f>VLOOKUP($D12&amp;" SKUPAJ:",$G$18:H$9881,2,FALSE)</f>
        <v>0</v>
      </c>
    </row>
    <row r="13" spans="2:10">
      <c r="B13" s="63"/>
      <c r="D13" s="64"/>
      <c r="E13" s="65"/>
      <c r="F13" s="47"/>
      <c r="H13" s="66"/>
    </row>
    <row r="14" spans="2:10">
      <c r="B14" s="63" t="s">
        <v>47</v>
      </c>
      <c r="D14" s="64" t="str">
        <f>VLOOKUP(B14,$B$18:$H$9817,2,FALSE)</f>
        <v>TUJE STORITVE</v>
      </c>
      <c r="E14" s="65"/>
      <c r="F14" s="47"/>
      <c r="H14" s="66">
        <f>VLOOKUP($D14&amp;" SKUPAJ:",$G$18:H$9881,2,FALSE)</f>
        <v>0</v>
      </c>
    </row>
    <row r="15" spans="2:10" s="48" customFormat="1" ht="16.5" thickBot="1">
      <c r="B15" s="73"/>
      <c r="C15" s="74"/>
      <c r="D15" s="75"/>
      <c r="E15" s="76"/>
      <c r="F15" s="77"/>
      <c r="G15" s="3"/>
      <c r="H15" s="78"/>
    </row>
    <row r="16" spans="2:10" s="48" customFormat="1" ht="16.5" thickTop="1">
      <c r="B16" s="79"/>
      <c r="C16" s="80"/>
      <c r="D16" s="81"/>
      <c r="E16" s="82"/>
      <c r="F16" s="83"/>
      <c r="G16" s="4" t="str">
        <f ca="1">"SKUPAJ "&amp;C1&amp;" (BREZ DDV):"</f>
        <v>SKUPAJ TK VODI KATV TOLMIN (BREZ DDV):</v>
      </c>
      <c r="H16" s="84">
        <f>SUM(H6:H14)</f>
        <v>0</v>
      </c>
    </row>
    <row r="18" spans="2:11" s="48" customFormat="1" ht="16.5" thickBot="1">
      <c r="B18" s="85" t="s">
        <v>0</v>
      </c>
      <c r="C18" s="86" t="s">
        <v>1</v>
      </c>
      <c r="D18" s="87" t="s">
        <v>2</v>
      </c>
      <c r="E18" s="88" t="s">
        <v>3</v>
      </c>
      <c r="F18" s="88" t="s">
        <v>4</v>
      </c>
      <c r="G18" s="5" t="s">
        <v>5</v>
      </c>
      <c r="H18" s="88" t="s">
        <v>6</v>
      </c>
    </row>
    <row r="20" spans="2:11">
      <c r="B20" s="289"/>
      <c r="C20" s="289"/>
      <c r="D20" s="289"/>
      <c r="E20" s="289"/>
      <c r="F20" s="289"/>
      <c r="G20" s="41"/>
      <c r="H20" s="89"/>
    </row>
    <row r="22" spans="2:11" s="48" customFormat="1">
      <c r="B22" s="90" t="s">
        <v>44</v>
      </c>
      <c r="C22" s="288" t="s">
        <v>57</v>
      </c>
      <c r="D22" s="288"/>
      <c r="E22" s="91"/>
      <c r="F22" s="92"/>
      <c r="G22" s="6"/>
      <c r="H22" s="93"/>
    </row>
    <row r="23" spans="2:11" s="48" customFormat="1">
      <c r="B23" s="94"/>
      <c r="C23" s="287"/>
      <c r="D23" s="287"/>
      <c r="E23" s="287"/>
      <c r="F23" s="287"/>
      <c r="G23" s="7"/>
      <c r="H23" s="95"/>
    </row>
    <row r="24" spans="2:11" s="48" customFormat="1" ht="31.5">
      <c r="B24" s="96">
        <f>+COUNT($B$23:B23)+1</f>
        <v>1</v>
      </c>
      <c r="C24" s="97"/>
      <c r="D24" s="98" t="s">
        <v>1207</v>
      </c>
      <c r="E24" s="55" t="s">
        <v>729</v>
      </c>
      <c r="F24" s="55">
        <v>160</v>
      </c>
      <c r="G24" s="9"/>
      <c r="H24" s="95">
        <f>+$F24*G24</f>
        <v>0</v>
      </c>
      <c r="K24" s="46"/>
    </row>
    <row r="25" spans="2:11" s="48" customFormat="1" ht="47.25">
      <c r="B25" s="96">
        <f>+COUNT($B$23:B24)+1</f>
        <v>2</v>
      </c>
      <c r="C25" s="97"/>
      <c r="D25" s="127" t="s">
        <v>1462</v>
      </c>
      <c r="E25" s="141"/>
      <c r="F25" s="141"/>
      <c r="G25" s="142"/>
      <c r="H25" s="143"/>
      <c r="K25" s="46"/>
    </row>
    <row r="26" spans="2:11" s="48" customFormat="1" ht="78.75">
      <c r="B26" s="96">
        <f>+COUNT($B$23:B25)+1</f>
        <v>3</v>
      </c>
      <c r="C26" s="97"/>
      <c r="D26" s="127" t="s">
        <v>1464</v>
      </c>
      <c r="E26" s="141"/>
      <c r="F26" s="141"/>
      <c r="G26" s="142"/>
      <c r="H26" s="143"/>
      <c r="K26" s="46"/>
    </row>
    <row r="27" spans="2:11" s="48" customFormat="1" ht="94.5">
      <c r="B27" s="96">
        <f>+COUNT($B$23:B26)+1</f>
        <v>4</v>
      </c>
      <c r="C27" s="97"/>
      <c r="D27" s="98" t="s">
        <v>864</v>
      </c>
      <c r="E27" s="55" t="s">
        <v>855</v>
      </c>
      <c r="F27" s="55">
        <v>1</v>
      </c>
      <c r="G27" s="9"/>
      <c r="H27" s="95">
        <f t="shared" ref="H27" si="0">+$F27*G27</f>
        <v>0</v>
      </c>
      <c r="K27" s="46"/>
    </row>
    <row r="28" spans="2:11" s="48" customFormat="1" ht="15.75" customHeight="1">
      <c r="B28" s="99"/>
      <c r="C28" s="100"/>
      <c r="D28" s="101"/>
      <c r="E28" s="102"/>
      <c r="F28" s="103"/>
      <c r="G28" s="40"/>
      <c r="H28" s="104"/>
    </row>
    <row r="29" spans="2:11" s="48" customFormat="1" ht="16.5" thickBot="1">
      <c r="B29" s="105"/>
      <c r="C29" s="106"/>
      <c r="D29" s="106"/>
      <c r="E29" s="107"/>
      <c r="F29" s="107"/>
      <c r="G29" s="8" t="str">
        <f>C22&amp;" SKUPAJ:"</f>
        <v>PREDDELA SKUPAJ:</v>
      </c>
      <c r="H29" s="108">
        <f>SUM(H$24:H$27)</f>
        <v>0</v>
      </c>
    </row>
    <row r="30" spans="2:11" s="48" customFormat="1">
      <c r="B30" s="99"/>
      <c r="C30" s="100"/>
      <c r="D30" s="101"/>
      <c r="E30" s="102"/>
      <c r="F30" s="103"/>
      <c r="G30" s="40"/>
      <c r="H30" s="104"/>
    </row>
    <row r="31" spans="2:11" s="48" customFormat="1">
      <c r="B31" s="90" t="s">
        <v>45</v>
      </c>
      <c r="C31" s="288" t="s">
        <v>59</v>
      </c>
      <c r="D31" s="288"/>
      <c r="E31" s="91"/>
      <c r="F31" s="92"/>
      <c r="G31" s="6"/>
      <c r="H31" s="93"/>
    </row>
    <row r="32" spans="2:11" s="48" customFormat="1">
      <c r="B32" s="94"/>
      <c r="C32" s="287"/>
      <c r="D32" s="287"/>
      <c r="E32" s="287"/>
      <c r="F32" s="287"/>
      <c r="G32" s="7"/>
      <c r="H32" s="95"/>
    </row>
    <row r="33" spans="2:10" s="48" customFormat="1" ht="78.75">
      <c r="B33" s="96">
        <f>+COUNT($B$32:B32)+1</f>
        <v>1</v>
      </c>
      <c r="C33" s="97"/>
      <c r="D33" s="98" t="s">
        <v>1208</v>
      </c>
      <c r="E33" s="55" t="s">
        <v>714</v>
      </c>
      <c r="F33" s="55">
        <v>63.7</v>
      </c>
      <c r="G33" s="9"/>
      <c r="H33" s="95">
        <f t="shared" ref="H33" si="1">+$F33*G33</f>
        <v>0</v>
      </c>
    </row>
    <row r="34" spans="2:10" s="48" customFormat="1" ht="78.75">
      <c r="B34" s="96">
        <f>+COUNT($B$32:B33)+1</f>
        <v>2</v>
      </c>
      <c r="C34" s="97"/>
      <c r="D34" s="98" t="s">
        <v>1209</v>
      </c>
      <c r="E34" s="55" t="s">
        <v>714</v>
      </c>
      <c r="F34" s="55">
        <v>15.9</v>
      </c>
      <c r="G34" s="9"/>
      <c r="H34" s="95">
        <f t="shared" ref="H34:H36" si="2">+$F34*G34</f>
        <v>0</v>
      </c>
    </row>
    <row r="35" spans="2:10" s="48" customFormat="1" ht="63">
      <c r="B35" s="96">
        <f>+COUNT($B$32:B34)+1</f>
        <v>3</v>
      </c>
      <c r="C35" s="97"/>
      <c r="D35" s="98" t="s">
        <v>1142</v>
      </c>
      <c r="E35" s="55" t="s">
        <v>714</v>
      </c>
      <c r="F35" s="55">
        <v>24.1</v>
      </c>
      <c r="G35" s="9"/>
      <c r="H35" s="95">
        <f t="shared" si="2"/>
        <v>0</v>
      </c>
    </row>
    <row r="36" spans="2:10" s="48" customFormat="1" ht="63">
      <c r="B36" s="96">
        <f>+COUNT($B$32:B35)+1</f>
        <v>4</v>
      </c>
      <c r="C36" s="97"/>
      <c r="D36" s="98" t="s">
        <v>868</v>
      </c>
      <c r="E36" s="55" t="s">
        <v>714</v>
      </c>
      <c r="F36" s="55">
        <v>55.3</v>
      </c>
      <c r="G36" s="9"/>
      <c r="H36" s="95">
        <f t="shared" si="2"/>
        <v>0</v>
      </c>
    </row>
    <row r="37" spans="2:10" s="48" customFormat="1" ht="15.75" customHeight="1">
      <c r="B37" s="99"/>
      <c r="C37" s="100"/>
      <c r="D37" s="101"/>
      <c r="E37" s="102"/>
      <c r="F37" s="103"/>
      <c r="G37" s="40"/>
      <c r="H37" s="104"/>
    </row>
    <row r="38" spans="2:10" s="48" customFormat="1" ht="16.5" thickBot="1">
      <c r="B38" s="105"/>
      <c r="C38" s="106"/>
      <c r="D38" s="106"/>
      <c r="E38" s="107"/>
      <c r="F38" s="107"/>
      <c r="G38" s="8" t="str">
        <f>C31&amp;" SKUPAJ:"</f>
        <v>ZEMELJSKA DELA SKUPAJ:</v>
      </c>
      <c r="H38" s="108">
        <f>SUM(H$33:H$36)</f>
        <v>0</v>
      </c>
    </row>
    <row r="39" spans="2:10" s="48" customFormat="1">
      <c r="B39" s="109"/>
      <c r="C39" s="100"/>
      <c r="D39" s="110"/>
      <c r="E39" s="111"/>
      <c r="F39" s="103"/>
      <c r="G39" s="40"/>
      <c r="H39" s="104"/>
      <c r="J39" s="49"/>
    </row>
    <row r="40" spans="2:10" s="48" customFormat="1">
      <c r="B40" s="90" t="s">
        <v>42</v>
      </c>
      <c r="C40" s="288" t="s">
        <v>871</v>
      </c>
      <c r="D40" s="288"/>
      <c r="E40" s="91"/>
      <c r="F40" s="92"/>
      <c r="G40" s="6"/>
      <c r="H40" s="93"/>
      <c r="J40" s="49"/>
    </row>
    <row r="41" spans="2:10" s="48" customFormat="1">
      <c r="B41" s="94"/>
      <c r="C41" s="287"/>
      <c r="D41" s="287"/>
      <c r="E41" s="287"/>
      <c r="F41" s="287"/>
      <c r="G41" s="7"/>
      <c r="H41" s="95"/>
    </row>
    <row r="42" spans="2:10" s="48" customFormat="1" ht="94.5">
      <c r="B42" s="96">
        <f>+COUNT($B$41:B41)+1</f>
        <v>1</v>
      </c>
      <c r="C42" s="97"/>
      <c r="D42" s="98" t="s">
        <v>1210</v>
      </c>
      <c r="E42" s="55" t="s">
        <v>729</v>
      </c>
      <c r="F42" s="55">
        <v>160</v>
      </c>
      <c r="G42" s="9"/>
      <c r="H42" s="95">
        <f t="shared" ref="H42" si="3">+$F42*G42</f>
        <v>0</v>
      </c>
      <c r="J42" s="49"/>
    </row>
    <row r="43" spans="2:10" s="48" customFormat="1" ht="78.75">
      <c r="B43" s="96">
        <f>+COUNT($B$41:B42)+1</f>
        <v>2</v>
      </c>
      <c r="C43" s="97"/>
      <c r="D43" s="127" t="s">
        <v>1463</v>
      </c>
      <c r="E43" s="211"/>
      <c r="F43" s="211"/>
      <c r="G43" s="212"/>
      <c r="H43" s="213"/>
      <c r="J43" s="49"/>
    </row>
    <row r="44" spans="2:10" s="48" customFormat="1" ht="15.75" customHeight="1">
      <c r="B44" s="99"/>
      <c r="C44" s="100"/>
      <c r="D44" s="101"/>
      <c r="E44" s="102"/>
      <c r="F44" s="103"/>
      <c r="G44" s="40"/>
      <c r="H44" s="104"/>
    </row>
    <row r="45" spans="2:10" s="48" customFormat="1" ht="16.5" thickBot="1">
      <c r="B45" s="105"/>
      <c r="C45" s="106"/>
      <c r="D45" s="106"/>
      <c r="E45" s="107"/>
      <c r="F45" s="107"/>
      <c r="G45" s="8" t="str">
        <f>C40&amp;" SKUPAJ:"</f>
        <v>GRADBENA DELA SKUPAJ:</v>
      </c>
      <c r="H45" s="108">
        <f>SUM(H$41:H$43)</f>
        <v>0</v>
      </c>
    </row>
    <row r="46" spans="2:10" s="48" customFormat="1">
      <c r="B46" s="109"/>
      <c r="C46" s="100"/>
      <c r="D46" s="110"/>
      <c r="E46" s="111"/>
      <c r="F46" s="103"/>
      <c r="G46" s="40"/>
      <c r="H46" s="104"/>
      <c r="J46" s="49"/>
    </row>
    <row r="47" spans="2:10" s="48" customFormat="1">
      <c r="B47" s="90" t="s">
        <v>46</v>
      </c>
      <c r="C47" s="288" t="s">
        <v>918</v>
      </c>
      <c r="D47" s="288"/>
      <c r="E47" s="91"/>
      <c r="F47" s="92"/>
      <c r="G47" s="6"/>
      <c r="H47" s="93"/>
      <c r="J47" s="49"/>
    </row>
    <row r="48" spans="2:10" s="48" customFormat="1">
      <c r="B48" s="94"/>
      <c r="C48" s="287"/>
      <c r="D48" s="287"/>
      <c r="E48" s="287"/>
      <c r="F48" s="287"/>
      <c r="G48" s="7"/>
      <c r="H48" s="95"/>
    </row>
    <row r="49" spans="2:10" s="48" customFormat="1" ht="31.5">
      <c r="B49" s="96">
        <f>+COUNT($B48:B$48)+1</f>
        <v>1</v>
      </c>
      <c r="C49" s="97"/>
      <c r="D49" s="98" t="s">
        <v>1211</v>
      </c>
      <c r="E49" s="55" t="s">
        <v>729</v>
      </c>
      <c r="F49" s="55">
        <v>155</v>
      </c>
      <c r="G49" s="9"/>
      <c r="H49" s="95">
        <f t="shared" ref="H49:H53" si="4">+$F49*G49</f>
        <v>0</v>
      </c>
      <c r="J49" s="49"/>
    </row>
    <row r="50" spans="2:10" s="48" customFormat="1" ht="47.25">
      <c r="B50" s="96">
        <f>+COUNT($B$48:B49)+1</f>
        <v>2</v>
      </c>
      <c r="C50" s="97"/>
      <c r="D50" s="98" t="s">
        <v>1212</v>
      </c>
      <c r="E50" s="55" t="s">
        <v>729</v>
      </c>
      <c r="F50" s="55">
        <v>535</v>
      </c>
      <c r="G50" s="9"/>
      <c r="H50" s="95">
        <f t="shared" si="4"/>
        <v>0</v>
      </c>
      <c r="J50" s="49"/>
    </row>
    <row r="51" spans="2:10" s="48" customFormat="1" ht="47.25">
      <c r="B51" s="96">
        <f>+COUNT($B$48:B50)+1</f>
        <v>3</v>
      </c>
      <c r="C51" s="97"/>
      <c r="D51" s="98" t="s">
        <v>1213</v>
      </c>
      <c r="E51" s="55" t="s">
        <v>741</v>
      </c>
      <c r="F51" s="55">
        <v>3</v>
      </c>
      <c r="G51" s="9"/>
      <c r="H51" s="95">
        <f t="shared" si="4"/>
        <v>0</v>
      </c>
      <c r="J51" s="49"/>
    </row>
    <row r="52" spans="2:10" s="48" customFormat="1" ht="47.25">
      <c r="B52" s="96">
        <f>+COUNT($B$48:B51)+1</f>
        <v>4</v>
      </c>
      <c r="C52" s="97"/>
      <c r="D52" s="98" t="s">
        <v>1214</v>
      </c>
      <c r="E52" s="55" t="s">
        <v>741</v>
      </c>
      <c r="F52" s="55">
        <v>1</v>
      </c>
      <c r="G52" s="9"/>
      <c r="H52" s="95">
        <f t="shared" si="4"/>
        <v>0</v>
      </c>
      <c r="J52" s="49"/>
    </row>
    <row r="53" spans="2:10" s="48" customFormat="1" ht="31.5">
      <c r="B53" s="96">
        <f>+COUNT($B$48:B52)+1</f>
        <v>5</v>
      </c>
      <c r="C53" s="97"/>
      <c r="D53" s="98" t="s">
        <v>1184</v>
      </c>
      <c r="E53" s="55" t="s">
        <v>741</v>
      </c>
      <c r="F53" s="55">
        <v>1</v>
      </c>
      <c r="G53" s="9"/>
      <c r="H53" s="95">
        <f t="shared" si="4"/>
        <v>0</v>
      </c>
      <c r="J53" s="49"/>
    </row>
    <row r="54" spans="2:10" s="48" customFormat="1" ht="15.75" customHeight="1">
      <c r="B54" s="99"/>
      <c r="C54" s="100"/>
      <c r="D54" s="101"/>
      <c r="E54" s="102"/>
      <c r="F54" s="103"/>
      <c r="G54" s="40"/>
      <c r="H54" s="104"/>
    </row>
    <row r="55" spans="2:10" s="48" customFormat="1" ht="16.5" thickBot="1">
      <c r="B55" s="105"/>
      <c r="C55" s="106"/>
      <c r="D55" s="106"/>
      <c r="E55" s="107"/>
      <c r="F55" s="107"/>
      <c r="G55" s="8" t="str">
        <f>C47&amp;" SKUPAJ:"</f>
        <v>ELEKTROMONTAŽNA DELA SKUPAJ:</v>
      </c>
      <c r="H55" s="108">
        <f>SUM(H$49:H$53)</f>
        <v>0</v>
      </c>
    </row>
    <row r="56" spans="2:10" s="48" customFormat="1">
      <c r="B56" s="109"/>
      <c r="C56" s="100"/>
      <c r="D56" s="110"/>
      <c r="E56" s="111"/>
      <c r="F56" s="103"/>
      <c r="G56" s="40"/>
      <c r="H56" s="104"/>
      <c r="J56" s="49"/>
    </row>
    <row r="57" spans="2:10" s="48" customFormat="1">
      <c r="B57" s="90" t="s">
        <v>47</v>
      </c>
      <c r="C57" s="288" t="s">
        <v>8</v>
      </c>
      <c r="D57" s="288"/>
      <c r="E57" s="91"/>
      <c r="F57" s="92"/>
      <c r="G57" s="6"/>
      <c r="H57" s="93"/>
      <c r="J57" s="49"/>
    </row>
    <row r="58" spans="2:10" s="48" customFormat="1">
      <c r="B58" s="94"/>
      <c r="C58" s="287"/>
      <c r="D58" s="287"/>
      <c r="E58" s="287"/>
      <c r="F58" s="287"/>
      <c r="G58" s="7"/>
      <c r="H58" s="95"/>
    </row>
    <row r="59" spans="2:10" s="48" customFormat="1" ht="63">
      <c r="B59" s="96">
        <f>+COUNT($B$58:B58)+1</f>
        <v>1</v>
      </c>
      <c r="C59" s="97"/>
      <c r="D59" s="98" t="s">
        <v>1215</v>
      </c>
      <c r="E59" s="55" t="s">
        <v>1369</v>
      </c>
      <c r="F59" s="55">
        <v>6</v>
      </c>
      <c r="G59" s="9"/>
      <c r="H59" s="95">
        <f t="shared" ref="H59:H61" si="5">+$F59*G59</f>
        <v>0</v>
      </c>
      <c r="J59" s="49"/>
    </row>
    <row r="60" spans="2:10" s="48" customFormat="1" ht="47.25">
      <c r="B60" s="96">
        <f>+COUNT($B$58:B59)+1</f>
        <v>2</v>
      </c>
      <c r="C60" s="97"/>
      <c r="D60" s="127" t="s">
        <v>1465</v>
      </c>
      <c r="E60" s="141" t="s">
        <v>1370</v>
      </c>
      <c r="F60" s="141">
        <v>0.15</v>
      </c>
      <c r="G60" s="142"/>
      <c r="H60" s="143">
        <f t="shared" si="5"/>
        <v>0</v>
      </c>
      <c r="J60" s="49"/>
    </row>
    <row r="61" spans="2:10" s="48" customFormat="1" ht="31.5">
      <c r="B61" s="96">
        <f>+COUNT($B$58:B60)+1</f>
        <v>3</v>
      </c>
      <c r="C61" s="97"/>
      <c r="D61" s="98" t="s">
        <v>1216</v>
      </c>
      <c r="E61" s="55" t="s">
        <v>1369</v>
      </c>
      <c r="F61" s="55">
        <v>4</v>
      </c>
      <c r="G61" s="9"/>
      <c r="H61" s="95">
        <f t="shared" si="5"/>
        <v>0</v>
      </c>
      <c r="J61" s="49"/>
    </row>
    <row r="62" spans="2:10" s="48" customFormat="1" ht="15.75" customHeight="1">
      <c r="B62" s="99"/>
      <c r="C62" s="100"/>
      <c r="D62" s="101"/>
      <c r="E62" s="102"/>
      <c r="F62" s="103"/>
      <c r="G62" s="40"/>
      <c r="H62" s="104"/>
    </row>
    <row r="63" spans="2:10" s="48" customFormat="1" ht="16.5" thickBot="1">
      <c r="B63" s="105"/>
      <c r="C63" s="106"/>
      <c r="D63" s="106"/>
      <c r="E63" s="107"/>
      <c r="F63" s="107"/>
      <c r="G63" s="8" t="str">
        <f>C57&amp;" SKUPAJ:"</f>
        <v>TUJE STORITVE SKUPAJ:</v>
      </c>
      <c r="H63" s="108">
        <f>SUM(H$59:H$61)</f>
        <v>0</v>
      </c>
    </row>
  </sheetData>
  <mergeCells count="11">
    <mergeCell ref="C40:D40"/>
    <mergeCell ref="B20:F20"/>
    <mergeCell ref="C22:D22"/>
    <mergeCell ref="C23:F23"/>
    <mergeCell ref="C31:D31"/>
    <mergeCell ref="C32:F32"/>
    <mergeCell ref="C41:F41"/>
    <mergeCell ref="C47:D47"/>
    <mergeCell ref="C48:F48"/>
    <mergeCell ref="C57:D57"/>
    <mergeCell ref="C58:F58"/>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38" min="1" max="7" man="1"/>
    <brk id="46" min="1" max="7" man="1"/>
  </rowBreaks>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339C"/>
  </sheetPr>
  <dimension ref="B1:K56"/>
  <sheetViews>
    <sheetView view="pageBreakPreview" zoomScale="85" zoomScaleNormal="100" zoomScaleSheetLayoutView="85" workbookViewId="0">
      <selection activeCell="D3" sqref="D3"/>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1253</v>
      </c>
      <c r="C1" s="45" t="str">
        <f ca="1">MID(CELL("filename",A1),FIND("]",CELL("filename",A1))+1,255)</f>
        <v>MONITORING</v>
      </c>
    </row>
    <row r="3" spans="2:10">
      <c r="B3" s="50" t="s">
        <v>13</v>
      </c>
    </row>
    <row r="4" spans="2:10">
      <c r="B4" s="52" t="str">
        <f ca="1">"REKAPITULACIJA "&amp;C1</f>
        <v>REKAPITULACIJA MONITORING</v>
      </c>
      <c r="C4" s="53"/>
      <c r="D4" s="53"/>
      <c r="E4" s="54"/>
      <c r="F4" s="54"/>
      <c r="G4" s="2"/>
      <c r="H4" s="55"/>
      <c r="I4" s="56"/>
    </row>
    <row r="5" spans="2:10">
      <c r="B5" s="57"/>
      <c r="C5" s="58"/>
      <c r="D5" s="59"/>
      <c r="H5" s="60"/>
      <c r="I5" s="61"/>
      <c r="J5" s="62"/>
    </row>
    <row r="6" spans="2:10">
      <c r="B6" s="63" t="s">
        <v>44</v>
      </c>
      <c r="D6" s="64" t="str">
        <f>VLOOKUP(B6,$B$12:$H$9813,2,FALSE)</f>
        <v>MONITORING MED GRADNJO</v>
      </c>
      <c r="E6" s="65"/>
      <c r="F6" s="47"/>
      <c r="H6" s="66">
        <f>VLOOKUP($D6&amp;" SKUPAJ:",$G$12:H$9877,2,FALSE)</f>
        <v>0</v>
      </c>
      <c r="I6" s="67"/>
      <c r="J6" s="68"/>
    </row>
    <row r="7" spans="2:10">
      <c r="B7" s="63"/>
      <c r="D7" s="64"/>
      <c r="E7" s="65"/>
      <c r="F7" s="47"/>
      <c r="H7" s="66"/>
      <c r="I7" s="69"/>
      <c r="J7" s="70"/>
    </row>
    <row r="8" spans="2:10">
      <c r="B8" s="63" t="s">
        <v>45</v>
      </c>
      <c r="D8" s="64" t="str">
        <f>VLOOKUP(B8,$B$12:$H$9813,2,FALSE)</f>
        <v>MONITORING MED OBRATOVANJEM</v>
      </c>
      <c r="E8" s="65"/>
      <c r="F8" s="47"/>
      <c r="H8" s="66">
        <f>VLOOKUP($D8&amp;" SKUPAJ:",$G$12:H$9877,2,FALSE)</f>
        <v>0</v>
      </c>
      <c r="I8" s="71"/>
      <c r="J8" s="72"/>
    </row>
    <row r="9" spans="2:10" s="48" customFormat="1" ht="16.5" thickBot="1">
      <c r="B9" s="73"/>
      <c r="C9" s="74"/>
      <c r="D9" s="75"/>
      <c r="E9" s="76"/>
      <c r="F9" s="77"/>
      <c r="G9" s="3"/>
      <c r="H9" s="78"/>
    </row>
    <row r="10" spans="2:10" s="48" customFormat="1" ht="16.5" thickTop="1">
      <c r="B10" s="79"/>
      <c r="C10" s="80"/>
      <c r="D10" s="81"/>
      <c r="E10" s="82"/>
      <c r="F10" s="83"/>
      <c r="G10" s="4" t="str">
        <f ca="1">"SKUPAJ "&amp;C1&amp;" (BREZ DDV):"</f>
        <v>SKUPAJ MONITORING (BREZ DDV):</v>
      </c>
      <c r="H10" s="84">
        <f>SUM(H6:H8)</f>
        <v>0</v>
      </c>
    </row>
    <row r="12" spans="2:10" s="48" customFormat="1" ht="16.5" thickBot="1">
      <c r="B12" s="85" t="s">
        <v>0</v>
      </c>
      <c r="C12" s="86" t="s">
        <v>1</v>
      </c>
      <c r="D12" s="87" t="s">
        <v>2</v>
      </c>
      <c r="E12" s="88" t="s">
        <v>3</v>
      </c>
      <c r="F12" s="88" t="s">
        <v>4</v>
      </c>
      <c r="G12" s="5" t="s">
        <v>5</v>
      </c>
      <c r="H12" s="88" t="s">
        <v>6</v>
      </c>
    </row>
    <row r="14" spans="2:10">
      <c r="B14" s="291"/>
      <c r="C14" s="291"/>
      <c r="D14" s="291"/>
      <c r="E14" s="291"/>
      <c r="F14" s="291"/>
      <c r="G14" s="209"/>
      <c r="H14" s="210"/>
    </row>
    <row r="16" spans="2:10" s="48" customFormat="1">
      <c r="B16" s="90" t="s">
        <v>44</v>
      </c>
      <c r="C16" s="288" t="s">
        <v>1217</v>
      </c>
      <c r="D16" s="288"/>
      <c r="E16" s="91"/>
      <c r="F16" s="92"/>
      <c r="G16" s="6"/>
      <c r="H16" s="93"/>
    </row>
    <row r="17" spans="2:11" s="48" customFormat="1">
      <c r="B17" s="94" t="s">
        <v>70</v>
      </c>
      <c r="C17" s="287" t="s">
        <v>1218</v>
      </c>
      <c r="D17" s="287"/>
      <c r="E17" s="287"/>
      <c r="F17" s="287"/>
      <c r="G17" s="7"/>
      <c r="H17" s="95"/>
    </row>
    <row r="18" spans="2:11" s="48" customFormat="1" ht="31.5">
      <c r="B18" s="96">
        <f>+COUNT($B$17:B17)+1</f>
        <v>1</v>
      </c>
      <c r="C18" s="97"/>
      <c r="D18" s="98" t="s">
        <v>1461</v>
      </c>
      <c r="E18" s="55" t="s">
        <v>1219</v>
      </c>
      <c r="F18" s="55">
        <v>4</v>
      </c>
      <c r="G18" s="9"/>
      <c r="H18" s="95">
        <f t="shared" ref="H18:H29" si="0">+$F18*G18</f>
        <v>0</v>
      </c>
      <c r="K18" s="46"/>
    </row>
    <row r="19" spans="2:11" s="48" customFormat="1">
      <c r="B19" s="96">
        <f>+COUNT($B$17:B18)+1</f>
        <v>2</v>
      </c>
      <c r="C19" s="97"/>
      <c r="D19" s="98" t="s">
        <v>1220</v>
      </c>
      <c r="E19" s="55" t="s">
        <v>1219</v>
      </c>
      <c r="F19" s="55">
        <v>1</v>
      </c>
      <c r="G19" s="9"/>
      <c r="H19" s="95">
        <f t="shared" si="0"/>
        <v>0</v>
      </c>
      <c r="K19" s="46"/>
    </row>
    <row r="20" spans="2:11" s="48" customFormat="1">
      <c r="B20" s="96">
        <f>+COUNT($B$17:B19)+1</f>
        <v>3</v>
      </c>
      <c r="C20" s="97"/>
      <c r="D20" s="98" t="s">
        <v>1221</v>
      </c>
      <c r="E20" s="55" t="s">
        <v>1219</v>
      </c>
      <c r="F20" s="55">
        <v>1</v>
      </c>
      <c r="G20" s="9"/>
      <c r="H20" s="95">
        <f t="shared" si="0"/>
        <v>0</v>
      </c>
      <c r="K20" s="46"/>
    </row>
    <row r="21" spans="2:11" s="48" customFormat="1">
      <c r="B21" s="94" t="s">
        <v>72</v>
      </c>
      <c r="C21" s="287" t="s">
        <v>1222</v>
      </c>
      <c r="D21" s="287"/>
      <c r="E21" s="287"/>
      <c r="F21" s="287"/>
      <c r="G21" s="7"/>
      <c r="H21" s="95"/>
      <c r="K21" s="46"/>
    </row>
    <row r="22" spans="2:11" s="48" customFormat="1">
      <c r="B22" s="96">
        <f>+COUNT($B$17:B21)+1</f>
        <v>4</v>
      </c>
      <c r="C22" s="97"/>
      <c r="D22" s="98" t="s">
        <v>1223</v>
      </c>
      <c r="E22" s="55" t="s">
        <v>1219</v>
      </c>
      <c r="F22" s="55">
        <v>4</v>
      </c>
      <c r="G22" s="9"/>
      <c r="H22" s="95">
        <f t="shared" si="0"/>
        <v>0</v>
      </c>
      <c r="K22" s="46"/>
    </row>
    <row r="23" spans="2:11" s="48" customFormat="1">
      <c r="B23" s="96">
        <f>+COUNT($B$17:B22)+1</f>
        <v>5</v>
      </c>
      <c r="C23" s="97"/>
      <c r="D23" s="98" t="s">
        <v>1224</v>
      </c>
      <c r="E23" s="55" t="s">
        <v>1219</v>
      </c>
      <c r="F23" s="55">
        <v>2</v>
      </c>
      <c r="G23" s="9"/>
      <c r="H23" s="95">
        <f t="shared" si="0"/>
        <v>0</v>
      </c>
      <c r="K23" s="46"/>
    </row>
    <row r="24" spans="2:11" s="48" customFormat="1">
      <c r="B24" s="96">
        <f>+COUNT($B$17:B23)+1</f>
        <v>6</v>
      </c>
      <c r="C24" s="97"/>
      <c r="D24" s="98" t="s">
        <v>1225</v>
      </c>
      <c r="E24" s="55" t="s">
        <v>1219</v>
      </c>
      <c r="F24" s="55">
        <v>3</v>
      </c>
      <c r="G24" s="9"/>
      <c r="H24" s="95">
        <f t="shared" si="0"/>
        <v>0</v>
      </c>
      <c r="K24" s="46"/>
    </row>
    <row r="25" spans="2:11" s="48" customFormat="1">
      <c r="B25" s="96">
        <f>+COUNT($B$17:B24)+1</f>
        <v>7</v>
      </c>
      <c r="C25" s="97"/>
      <c r="D25" s="98" t="s">
        <v>1221</v>
      </c>
      <c r="E25" s="55" t="s">
        <v>1219</v>
      </c>
      <c r="F25" s="55">
        <v>1</v>
      </c>
      <c r="G25" s="9"/>
      <c r="H25" s="95">
        <f t="shared" si="0"/>
        <v>0</v>
      </c>
      <c r="K25" s="46"/>
    </row>
    <row r="26" spans="2:11" s="48" customFormat="1">
      <c r="B26" s="94" t="s">
        <v>87</v>
      </c>
      <c r="C26" s="287" t="s">
        <v>1227</v>
      </c>
      <c r="D26" s="287"/>
      <c r="E26" s="287"/>
      <c r="F26" s="287"/>
      <c r="G26" s="7"/>
      <c r="H26" s="95"/>
      <c r="K26" s="46"/>
    </row>
    <row r="27" spans="2:11" s="48" customFormat="1" ht="31.5">
      <c r="B27" s="139">
        <f>+COUNT($B$17:B26)+1</f>
        <v>8</v>
      </c>
      <c r="C27" s="140"/>
      <c r="D27" s="127" t="s">
        <v>1460</v>
      </c>
      <c r="E27" s="141" t="s">
        <v>1219</v>
      </c>
      <c r="F27" s="141">
        <v>4</v>
      </c>
      <c r="G27" s="142"/>
      <c r="H27" s="143">
        <f t="shared" si="0"/>
        <v>0</v>
      </c>
      <c r="K27" s="46"/>
    </row>
    <row r="28" spans="2:11" s="48" customFormat="1">
      <c r="B28" s="139">
        <f>+COUNT($B$17:B27)+1</f>
        <v>9</v>
      </c>
      <c r="C28" s="140"/>
      <c r="D28" s="127" t="s">
        <v>1225</v>
      </c>
      <c r="E28" s="141" t="s">
        <v>1219</v>
      </c>
      <c r="F28" s="141">
        <v>3</v>
      </c>
      <c r="G28" s="142"/>
      <c r="H28" s="143">
        <f t="shared" si="0"/>
        <v>0</v>
      </c>
      <c r="K28" s="46"/>
    </row>
    <row r="29" spans="2:11" s="48" customFormat="1">
      <c r="B29" s="139">
        <f>+COUNT($B$17:B28)+1</f>
        <v>10</v>
      </c>
      <c r="C29" s="140"/>
      <c r="D29" s="127" t="s">
        <v>1221</v>
      </c>
      <c r="E29" s="141" t="s">
        <v>1219</v>
      </c>
      <c r="F29" s="141">
        <v>1</v>
      </c>
      <c r="G29" s="142"/>
      <c r="H29" s="143">
        <f t="shared" si="0"/>
        <v>0</v>
      </c>
      <c r="K29" s="46"/>
    </row>
    <row r="30" spans="2:11" s="48" customFormat="1">
      <c r="B30" s="195" t="s">
        <v>225</v>
      </c>
      <c r="C30" s="290" t="s">
        <v>1229</v>
      </c>
      <c r="D30" s="290"/>
      <c r="E30" s="290"/>
      <c r="F30" s="290"/>
      <c r="G30" s="196"/>
      <c r="H30" s="143"/>
      <c r="K30" s="46"/>
    </row>
    <row r="31" spans="2:11" s="48" customFormat="1">
      <c r="B31" s="139">
        <f>+COUNT($B$17:B30)+1</f>
        <v>11</v>
      </c>
      <c r="C31" s="140"/>
      <c r="D31" s="127" t="s">
        <v>1230</v>
      </c>
      <c r="E31" s="141" t="s">
        <v>1219</v>
      </c>
      <c r="F31" s="141">
        <v>1</v>
      </c>
      <c r="G31" s="142"/>
      <c r="H31" s="143">
        <f t="shared" ref="H31:H35" si="1">+$F31*G31</f>
        <v>0</v>
      </c>
      <c r="K31" s="46"/>
    </row>
    <row r="32" spans="2:11" s="48" customFormat="1">
      <c r="B32" s="139">
        <f>+COUNT($B$17:B31)+1</f>
        <v>12</v>
      </c>
      <c r="C32" s="140"/>
      <c r="D32" s="127" t="s">
        <v>1231</v>
      </c>
      <c r="E32" s="141" t="s">
        <v>1219</v>
      </c>
      <c r="F32" s="141">
        <v>1</v>
      </c>
      <c r="G32" s="142"/>
      <c r="H32" s="143">
        <f t="shared" si="1"/>
        <v>0</v>
      </c>
      <c r="K32" s="46"/>
    </row>
    <row r="33" spans="2:11" s="48" customFormat="1">
      <c r="B33" s="94" t="s">
        <v>1226</v>
      </c>
      <c r="C33" s="287" t="s">
        <v>1233</v>
      </c>
      <c r="D33" s="287"/>
      <c r="E33" s="287"/>
      <c r="F33" s="287"/>
      <c r="G33" s="7"/>
      <c r="H33" s="95"/>
      <c r="K33" s="46"/>
    </row>
    <row r="34" spans="2:11" s="48" customFormat="1" ht="31.5">
      <c r="B34" s="139">
        <f>+COUNT($B$17:B33)+1</f>
        <v>13</v>
      </c>
      <c r="C34" s="140"/>
      <c r="D34" s="127" t="s">
        <v>1234</v>
      </c>
      <c r="E34" s="141" t="s">
        <v>1219</v>
      </c>
      <c r="F34" s="141">
        <v>2</v>
      </c>
      <c r="G34" s="142"/>
      <c r="H34" s="143">
        <f t="shared" si="1"/>
        <v>0</v>
      </c>
      <c r="K34" s="46"/>
    </row>
    <row r="35" spans="2:11" s="48" customFormat="1">
      <c r="B35" s="139">
        <f>+COUNT($B$17:B34)+1</f>
        <v>14</v>
      </c>
      <c r="C35" s="140"/>
      <c r="D35" s="127" t="s">
        <v>1221</v>
      </c>
      <c r="E35" s="141" t="s">
        <v>1219</v>
      </c>
      <c r="F35" s="141">
        <v>1</v>
      </c>
      <c r="G35" s="142"/>
      <c r="H35" s="143">
        <f t="shared" si="1"/>
        <v>0</v>
      </c>
      <c r="K35" s="46"/>
    </row>
    <row r="36" spans="2:11" s="48" customFormat="1">
      <c r="B36" s="94" t="s">
        <v>1228</v>
      </c>
      <c r="C36" s="287" t="s">
        <v>1236</v>
      </c>
      <c r="D36" s="287"/>
      <c r="E36" s="287"/>
      <c r="F36" s="287"/>
      <c r="G36" s="7"/>
      <c r="H36" s="95"/>
      <c r="K36" s="46"/>
    </row>
    <row r="37" spans="2:11" s="48" customFormat="1" ht="31.5">
      <c r="B37" s="96">
        <f>+COUNT($B$17:B36)+1</f>
        <v>15</v>
      </c>
      <c r="C37" s="97"/>
      <c r="D37" s="98" t="s">
        <v>1237</v>
      </c>
      <c r="E37" s="55" t="s">
        <v>1219</v>
      </c>
      <c r="F37" s="55">
        <v>5</v>
      </c>
      <c r="G37" s="9"/>
      <c r="H37" s="95">
        <f t="shared" ref="H37:H41" si="2">+$F37*G37</f>
        <v>0</v>
      </c>
      <c r="K37" s="46"/>
    </row>
    <row r="38" spans="2:11" s="48" customFormat="1">
      <c r="B38" s="139">
        <f>+COUNT($B$17:B37)+1</f>
        <v>16</v>
      </c>
      <c r="C38" s="140"/>
      <c r="D38" s="127" t="s">
        <v>1221</v>
      </c>
      <c r="E38" s="141" t="s">
        <v>1219</v>
      </c>
      <c r="F38" s="141">
        <v>1</v>
      </c>
      <c r="G38" s="142"/>
      <c r="H38" s="143">
        <f t="shared" si="2"/>
        <v>0</v>
      </c>
      <c r="K38" s="46"/>
    </row>
    <row r="39" spans="2:11" s="48" customFormat="1">
      <c r="B39" s="94" t="s">
        <v>1232</v>
      </c>
      <c r="C39" s="287" t="s">
        <v>1238</v>
      </c>
      <c r="D39" s="287"/>
      <c r="E39" s="287"/>
      <c r="F39" s="287"/>
      <c r="G39" s="7"/>
      <c r="H39" s="95"/>
      <c r="K39" s="46"/>
    </row>
    <row r="40" spans="2:11" s="48" customFormat="1">
      <c r="B40" s="96">
        <f>+COUNT($B$17:B39)+1</f>
        <v>17</v>
      </c>
      <c r="C40" s="97"/>
      <c r="D40" s="98" t="s">
        <v>1239</v>
      </c>
      <c r="E40" s="55" t="s">
        <v>1219</v>
      </c>
      <c r="F40" s="55">
        <v>4</v>
      </c>
      <c r="G40" s="9"/>
      <c r="H40" s="95">
        <f t="shared" si="2"/>
        <v>0</v>
      </c>
      <c r="K40" s="46"/>
    </row>
    <row r="41" spans="2:11" s="48" customFormat="1">
      <c r="B41" s="96">
        <f>+COUNT($B$17:B40)+1</f>
        <v>18</v>
      </c>
      <c r="C41" s="97"/>
      <c r="D41" s="98" t="s">
        <v>1221</v>
      </c>
      <c r="E41" s="55" t="s">
        <v>1219</v>
      </c>
      <c r="F41" s="55">
        <v>1</v>
      </c>
      <c r="G41" s="9"/>
      <c r="H41" s="95">
        <f t="shared" si="2"/>
        <v>0</v>
      </c>
      <c r="K41" s="46"/>
    </row>
    <row r="42" spans="2:11" s="48" customFormat="1">
      <c r="B42" s="94" t="s">
        <v>1235</v>
      </c>
      <c r="C42" s="287" t="s">
        <v>1240</v>
      </c>
      <c r="D42" s="287"/>
      <c r="E42" s="287"/>
      <c r="F42" s="287"/>
      <c r="G42" s="7"/>
      <c r="H42" s="95"/>
    </row>
    <row r="43" spans="2:11" s="48" customFormat="1">
      <c r="B43" s="96">
        <f>+COUNT($B$17:B42)+1</f>
        <v>19</v>
      </c>
      <c r="C43" s="97"/>
      <c r="D43" s="98" t="s">
        <v>1241</v>
      </c>
      <c r="E43" s="55" t="s">
        <v>1219</v>
      </c>
      <c r="F43" s="55">
        <v>1</v>
      </c>
      <c r="G43" s="9"/>
      <c r="H43" s="95">
        <f t="shared" ref="H43:H46" si="3">+$F43*G43</f>
        <v>0</v>
      </c>
      <c r="K43" s="46"/>
    </row>
    <row r="44" spans="2:11" s="48" customFormat="1">
      <c r="B44" s="96">
        <f>+COUNT($B$17:B43)+1</f>
        <v>20</v>
      </c>
      <c r="C44" s="97"/>
      <c r="D44" s="98" t="s">
        <v>1242</v>
      </c>
      <c r="E44" s="55" t="s">
        <v>1219</v>
      </c>
      <c r="F44" s="55">
        <v>6</v>
      </c>
      <c r="G44" s="9"/>
      <c r="H44" s="95">
        <f t="shared" si="3"/>
        <v>0</v>
      </c>
      <c r="K44" s="46"/>
    </row>
    <row r="45" spans="2:11" s="48" customFormat="1">
      <c r="B45" s="139">
        <f>+COUNT($B$17:B44)+1</f>
        <v>21</v>
      </c>
      <c r="C45" s="140"/>
      <c r="D45" s="127" t="s">
        <v>1225</v>
      </c>
      <c r="E45" s="141" t="s">
        <v>1219</v>
      </c>
      <c r="F45" s="141">
        <v>1</v>
      </c>
      <c r="G45" s="142"/>
      <c r="H45" s="143">
        <f t="shared" si="3"/>
        <v>0</v>
      </c>
      <c r="K45" s="46"/>
    </row>
    <row r="46" spans="2:11" s="48" customFormat="1">
      <c r="B46" s="139">
        <f>+COUNT($B$17:B45)+1</f>
        <v>22</v>
      </c>
      <c r="C46" s="140"/>
      <c r="D46" s="127" t="s">
        <v>1221</v>
      </c>
      <c r="E46" s="141" t="s">
        <v>1219</v>
      </c>
      <c r="F46" s="141">
        <v>1</v>
      </c>
      <c r="G46" s="142"/>
      <c r="H46" s="143">
        <f t="shared" si="3"/>
        <v>0</v>
      </c>
      <c r="K46" s="46"/>
    </row>
    <row r="47" spans="2:11" s="48" customFormat="1" ht="15.75" customHeight="1">
      <c r="B47" s="99"/>
      <c r="C47" s="100"/>
      <c r="D47" s="101"/>
      <c r="E47" s="102"/>
      <c r="F47" s="103"/>
      <c r="G47" s="40"/>
      <c r="H47" s="104"/>
    </row>
    <row r="48" spans="2:11" s="48" customFormat="1" ht="16.5" thickBot="1">
      <c r="B48" s="105"/>
      <c r="C48" s="106"/>
      <c r="D48" s="106"/>
      <c r="E48" s="107"/>
      <c r="F48" s="107"/>
      <c r="G48" s="8" t="str">
        <f>C16&amp;" SKUPAJ:"</f>
        <v>MONITORING MED GRADNJO SKUPAJ:</v>
      </c>
      <c r="H48" s="108">
        <f>SUM(H$18:H$46)</f>
        <v>0</v>
      </c>
    </row>
    <row r="49" spans="2:8" s="48" customFormat="1">
      <c r="B49" s="99"/>
      <c r="C49" s="100"/>
      <c r="D49" s="101"/>
      <c r="E49" s="102"/>
      <c r="F49" s="103"/>
      <c r="G49" s="40"/>
      <c r="H49" s="104"/>
    </row>
    <row r="50" spans="2:8" s="48" customFormat="1">
      <c r="B50" s="90" t="s">
        <v>45</v>
      </c>
      <c r="C50" s="288" t="s">
        <v>1243</v>
      </c>
      <c r="D50" s="288"/>
      <c r="E50" s="91"/>
      <c r="F50" s="92"/>
      <c r="G50" s="6"/>
      <c r="H50" s="93"/>
    </row>
    <row r="51" spans="2:8" s="48" customFormat="1">
      <c r="B51" s="94" t="s">
        <v>88</v>
      </c>
      <c r="C51" s="287" t="s">
        <v>1227</v>
      </c>
      <c r="D51" s="287"/>
      <c r="E51" s="287"/>
      <c r="F51" s="287"/>
      <c r="G51" s="7"/>
      <c r="H51" s="95"/>
    </row>
    <row r="52" spans="2:8" s="48" customFormat="1" ht="31.5">
      <c r="B52" s="96">
        <f>+COUNT($B$51:B51)+1</f>
        <v>1</v>
      </c>
      <c r="C52" s="97"/>
      <c r="D52" s="98" t="s">
        <v>1459</v>
      </c>
      <c r="E52" s="55" t="s">
        <v>1219</v>
      </c>
      <c r="F52" s="55">
        <v>1</v>
      </c>
      <c r="G52" s="9"/>
      <c r="H52" s="95">
        <f t="shared" ref="H52:H54" si="4">+$F52*G52</f>
        <v>0</v>
      </c>
    </row>
    <row r="53" spans="2:8" s="48" customFormat="1" ht="31.5">
      <c r="B53" s="96">
        <f>+COUNT($B$51:B52)+1</f>
        <v>2</v>
      </c>
      <c r="C53" s="97"/>
      <c r="D53" s="98" t="s">
        <v>1244</v>
      </c>
      <c r="E53" s="55" t="s">
        <v>1219</v>
      </c>
      <c r="F53" s="55">
        <v>1</v>
      </c>
      <c r="G53" s="9"/>
      <c r="H53" s="95">
        <f t="shared" si="4"/>
        <v>0</v>
      </c>
    </row>
    <row r="54" spans="2:8" s="48" customFormat="1">
      <c r="B54" s="96">
        <f>+COUNT($B$51:B53)+1</f>
        <v>3</v>
      </c>
      <c r="C54" s="97"/>
      <c r="D54" s="98" t="s">
        <v>1245</v>
      </c>
      <c r="E54" s="55" t="s">
        <v>1219</v>
      </c>
      <c r="F54" s="55">
        <v>1</v>
      </c>
      <c r="G54" s="9"/>
      <c r="H54" s="95">
        <f t="shared" si="4"/>
        <v>0</v>
      </c>
    </row>
    <row r="55" spans="2:8" s="48" customFormat="1" ht="15.75" customHeight="1">
      <c r="B55" s="99"/>
      <c r="C55" s="100"/>
      <c r="D55" s="101"/>
      <c r="E55" s="102"/>
      <c r="F55" s="103"/>
      <c r="G55" s="40"/>
      <c r="H55" s="104"/>
    </row>
    <row r="56" spans="2:8" s="48" customFormat="1" ht="16.5" thickBot="1">
      <c r="B56" s="105"/>
      <c r="C56" s="106"/>
      <c r="D56" s="106"/>
      <c r="E56" s="107"/>
      <c r="F56" s="107"/>
      <c r="G56" s="8" t="str">
        <f>C50&amp;" SKUPAJ:"</f>
        <v>MONITORING MED OBRATOVANJEM SKUPAJ:</v>
      </c>
      <c r="H56" s="108">
        <f>SUM(H$52:H$54)</f>
        <v>0</v>
      </c>
    </row>
  </sheetData>
  <mergeCells count="12">
    <mergeCell ref="C36:F36"/>
    <mergeCell ref="C39:F39"/>
    <mergeCell ref="C51:F51"/>
    <mergeCell ref="B14:F14"/>
    <mergeCell ref="C16:D16"/>
    <mergeCell ref="C17:F17"/>
    <mergeCell ref="C26:F26"/>
    <mergeCell ref="C42:F42"/>
    <mergeCell ref="C50:D50"/>
    <mergeCell ref="C21:F21"/>
    <mergeCell ref="C30:F30"/>
    <mergeCell ref="C33:F33"/>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339C"/>
  </sheetPr>
  <dimension ref="B1:K89"/>
  <sheetViews>
    <sheetView view="pageBreakPreview" zoomScale="85" zoomScaleNormal="100" zoomScaleSheetLayoutView="85" workbookViewId="0">
      <selection activeCell="D4" sqref="D4"/>
    </sheetView>
  </sheetViews>
  <sheetFormatPr defaultColWidth="9.140625" defaultRowHeight="15.75"/>
  <cols>
    <col min="1" max="1" width="9.140625" style="49"/>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1254</v>
      </c>
      <c r="C1" s="45" t="str">
        <f ca="1">MID(CELL("filename",A1),FIND("]",CELL("filename",A1))+1,255)</f>
        <v>KRAJINSKA ARHITEKTURA</v>
      </c>
    </row>
    <row r="3" spans="2:10">
      <c r="B3" s="50" t="s">
        <v>13</v>
      </c>
    </row>
    <row r="4" spans="2:10">
      <c r="B4" s="52" t="str">
        <f ca="1">"REKAPITULACIJA "&amp;C1</f>
        <v>REKAPITULACIJA KRAJINSKA ARHITEKTURA</v>
      </c>
      <c r="C4" s="53"/>
      <c r="D4" s="53"/>
      <c r="E4" s="54"/>
      <c r="F4" s="54"/>
      <c r="G4" s="2"/>
      <c r="H4" s="55"/>
      <c r="I4" s="56"/>
    </row>
    <row r="5" spans="2:10">
      <c r="B5" s="57"/>
      <c r="C5" s="58"/>
      <c r="D5" s="59"/>
      <c r="H5" s="60"/>
      <c r="I5" s="61"/>
      <c r="J5" s="62"/>
    </row>
    <row r="6" spans="2:10">
      <c r="B6" s="63" t="s">
        <v>44</v>
      </c>
      <c r="D6" s="64" t="str">
        <f>VLOOKUP(B6,$B$14:$H$9843,2,FALSE)</f>
        <v>NABAVA SADIK IN MATERIALA ZA SADITEV</v>
      </c>
      <c r="E6" s="65"/>
      <c r="F6" s="47"/>
      <c r="H6" s="66">
        <f>VLOOKUP($D6&amp;" SKUPAJ:",$G$14:H$9907,2,FALSE)</f>
        <v>0</v>
      </c>
      <c r="I6" s="67"/>
      <c r="J6" s="68"/>
    </row>
    <row r="7" spans="2:10">
      <c r="B7" s="63"/>
      <c r="D7" s="64"/>
      <c r="E7" s="65"/>
      <c r="F7" s="47"/>
      <c r="H7" s="66"/>
      <c r="I7" s="69"/>
      <c r="J7" s="70"/>
    </row>
    <row r="8" spans="2:10">
      <c r="B8" s="63" t="s">
        <v>45</v>
      </c>
      <c r="D8" s="64" t="str">
        <f>VLOOKUP(B8,$B$14:$H$9843,2,FALSE)</f>
        <v>SADITEV</v>
      </c>
      <c r="E8" s="65"/>
      <c r="F8" s="47"/>
      <c r="H8" s="66">
        <f>VLOOKUP($D8&amp;" SKUPAJ:",$G$14:H$9907,2,FALSE)</f>
        <v>0</v>
      </c>
      <c r="I8" s="71"/>
      <c r="J8" s="72"/>
    </row>
    <row r="9" spans="2:10">
      <c r="B9" s="63"/>
      <c r="D9" s="64"/>
      <c r="E9" s="65"/>
      <c r="F9" s="47"/>
      <c r="H9" s="66"/>
      <c r="I9" s="56"/>
    </row>
    <row r="10" spans="2:10">
      <c r="B10" s="63" t="s">
        <v>42</v>
      </c>
      <c r="D10" s="64" t="str">
        <f>VLOOKUP(B10,$B$14:$H$9843,2,FALSE)</f>
        <v>UREDITEV VSTOPNEGA DELA NA POKOPALIŠČE</v>
      </c>
      <c r="E10" s="65"/>
      <c r="F10" s="47"/>
      <c r="H10" s="66">
        <f>VLOOKUP($D10&amp;" SKUPAJ:",$G$14:H$9907,2,FALSE)</f>
        <v>0</v>
      </c>
    </row>
    <row r="11" spans="2:10" s="48" customFormat="1" ht="16.5" thickBot="1">
      <c r="B11" s="73"/>
      <c r="C11" s="74"/>
      <c r="D11" s="75"/>
      <c r="E11" s="76"/>
      <c r="F11" s="77"/>
      <c r="G11" s="3"/>
      <c r="H11" s="78"/>
    </row>
    <row r="12" spans="2:10" s="48" customFormat="1" ht="16.5" thickTop="1">
      <c r="B12" s="79"/>
      <c r="C12" s="80"/>
      <c r="D12" s="81"/>
      <c r="E12" s="82"/>
      <c r="F12" s="83"/>
      <c r="G12" s="4" t="str">
        <f ca="1">"SKUPAJ "&amp;C1&amp;" (BREZ DDV):"</f>
        <v>SKUPAJ KRAJINSKA ARHITEKTURA (BREZ DDV):</v>
      </c>
      <c r="H12" s="84">
        <f>SUM(H6:H10)</f>
        <v>0</v>
      </c>
    </row>
    <row r="14" spans="2:10" s="48" customFormat="1" ht="16.5" thickBot="1">
      <c r="B14" s="85" t="s">
        <v>0</v>
      </c>
      <c r="C14" s="86" t="s">
        <v>1</v>
      </c>
      <c r="D14" s="87" t="s">
        <v>2</v>
      </c>
      <c r="E14" s="88" t="s">
        <v>3</v>
      </c>
      <c r="F14" s="88" t="s">
        <v>4</v>
      </c>
      <c r="G14" s="5" t="s">
        <v>5</v>
      </c>
      <c r="H14" s="88" t="s">
        <v>6</v>
      </c>
    </row>
    <row r="16" spans="2:10">
      <c r="B16" s="289"/>
      <c r="C16" s="289"/>
      <c r="D16" s="289"/>
      <c r="E16" s="289"/>
      <c r="F16" s="289"/>
      <c r="G16" s="41"/>
      <c r="H16" s="89"/>
    </row>
    <row r="18" spans="2:11" s="48" customFormat="1">
      <c r="B18" s="90" t="s">
        <v>44</v>
      </c>
      <c r="C18" s="288" t="s">
        <v>1257</v>
      </c>
      <c r="D18" s="288"/>
      <c r="E18" s="91"/>
      <c r="F18" s="92"/>
      <c r="G18" s="6"/>
      <c r="H18" s="93"/>
    </row>
    <row r="19" spans="2:11" s="48" customFormat="1">
      <c r="B19" s="94" t="s">
        <v>70</v>
      </c>
      <c r="C19" s="287" t="s">
        <v>1258</v>
      </c>
      <c r="D19" s="287"/>
      <c r="E19" s="287"/>
      <c r="F19" s="287"/>
      <c r="G19" s="7"/>
      <c r="H19" s="95"/>
    </row>
    <row r="20" spans="2:11" s="48" customFormat="1" ht="47.25">
      <c r="B20" s="96">
        <f>+COUNT($B$19:B19)+1</f>
        <v>1</v>
      </c>
      <c r="C20" s="97" t="s">
        <v>240</v>
      </c>
      <c r="D20" s="98" t="s">
        <v>1259</v>
      </c>
      <c r="E20" s="55" t="s">
        <v>741</v>
      </c>
      <c r="F20" s="55">
        <v>18</v>
      </c>
      <c r="G20" s="9"/>
      <c r="H20" s="95">
        <f>+$F20*G20</f>
        <v>0</v>
      </c>
      <c r="K20" s="46"/>
    </row>
    <row r="21" spans="2:11" s="48" customFormat="1" ht="47.25">
      <c r="B21" s="96">
        <f>+COUNT($B$19:B20)+1</f>
        <v>2</v>
      </c>
      <c r="C21" s="97" t="s">
        <v>264</v>
      </c>
      <c r="D21" s="98" t="s">
        <v>1260</v>
      </c>
      <c r="E21" s="55" t="s">
        <v>741</v>
      </c>
      <c r="F21" s="55">
        <v>10</v>
      </c>
      <c r="G21" s="9"/>
      <c r="H21" s="95">
        <f t="shared" ref="H21:H27" si="0">+$F21*G21</f>
        <v>0</v>
      </c>
      <c r="K21" s="46"/>
    </row>
    <row r="22" spans="2:11" s="48" customFormat="1" ht="47.25">
      <c r="B22" s="96">
        <f>+COUNT($B$19:B21)+1</f>
        <v>3</v>
      </c>
      <c r="C22" s="97" t="s">
        <v>274</v>
      </c>
      <c r="D22" s="98" t="s">
        <v>1261</v>
      </c>
      <c r="E22" s="55" t="s">
        <v>741</v>
      </c>
      <c r="F22" s="55">
        <v>25</v>
      </c>
      <c r="G22" s="9"/>
      <c r="H22" s="95">
        <f t="shared" si="0"/>
        <v>0</v>
      </c>
      <c r="K22" s="46"/>
    </row>
    <row r="23" spans="2:11" s="48" customFormat="1" ht="47.25">
      <c r="B23" s="96">
        <f>+COUNT($B$19:B22)+1</f>
        <v>4</v>
      </c>
      <c r="C23" s="97" t="s">
        <v>276</v>
      </c>
      <c r="D23" s="98" t="s">
        <v>1262</v>
      </c>
      <c r="E23" s="55" t="s">
        <v>741</v>
      </c>
      <c r="F23" s="55">
        <v>14</v>
      </c>
      <c r="G23" s="9"/>
      <c r="H23" s="95">
        <f t="shared" si="0"/>
        <v>0</v>
      </c>
      <c r="K23" s="46"/>
    </row>
    <row r="24" spans="2:11" s="48" customFormat="1" ht="47.25">
      <c r="B24" s="96">
        <f>+COUNT($B$19:B23)+1</f>
        <v>5</v>
      </c>
      <c r="C24" s="97" t="s">
        <v>850</v>
      </c>
      <c r="D24" s="98" t="s">
        <v>1263</v>
      </c>
      <c r="E24" s="55" t="s">
        <v>741</v>
      </c>
      <c r="F24" s="55">
        <v>8</v>
      </c>
      <c r="G24" s="9"/>
      <c r="H24" s="95">
        <f t="shared" si="0"/>
        <v>0</v>
      </c>
      <c r="K24" s="46"/>
    </row>
    <row r="25" spans="2:11" s="48" customFormat="1" ht="47.25">
      <c r="B25" s="96">
        <f>+COUNT($B$19:B24)+1</f>
        <v>6</v>
      </c>
      <c r="C25" s="97" t="s">
        <v>818</v>
      </c>
      <c r="D25" s="98" t="s">
        <v>1264</v>
      </c>
      <c r="E25" s="55" t="s">
        <v>741</v>
      </c>
      <c r="F25" s="55">
        <v>9</v>
      </c>
      <c r="G25" s="9"/>
      <c r="H25" s="95">
        <f t="shared" si="0"/>
        <v>0</v>
      </c>
      <c r="K25" s="46"/>
    </row>
    <row r="26" spans="2:11" s="48" customFormat="1" ht="47.25">
      <c r="B26" s="96">
        <f>+COUNT($B$19:B25)+1</f>
        <v>7</v>
      </c>
      <c r="C26" s="97" t="s">
        <v>1265</v>
      </c>
      <c r="D26" s="98" t="s">
        <v>1266</v>
      </c>
      <c r="E26" s="55" t="s">
        <v>741</v>
      </c>
      <c r="F26" s="55">
        <v>3</v>
      </c>
      <c r="G26" s="9"/>
      <c r="H26" s="95">
        <f t="shared" si="0"/>
        <v>0</v>
      </c>
      <c r="K26" s="46"/>
    </row>
    <row r="27" spans="2:11" s="48" customFormat="1" ht="31.5">
      <c r="B27" s="96">
        <f>+COUNT($B$19:B26)+1</f>
        <v>8</v>
      </c>
      <c r="C27" s="97" t="s">
        <v>1267</v>
      </c>
      <c r="D27" s="98" t="s">
        <v>1268</v>
      </c>
      <c r="E27" s="55" t="s">
        <v>741</v>
      </c>
      <c r="F27" s="55">
        <v>105</v>
      </c>
      <c r="G27" s="9"/>
      <c r="H27" s="95">
        <f t="shared" si="0"/>
        <v>0</v>
      </c>
      <c r="K27" s="46"/>
    </row>
    <row r="28" spans="2:11" s="48" customFormat="1">
      <c r="B28" s="94" t="s">
        <v>72</v>
      </c>
      <c r="C28" s="287" t="s">
        <v>1269</v>
      </c>
      <c r="D28" s="287"/>
      <c r="E28" s="287"/>
      <c r="F28" s="287"/>
      <c r="G28" s="7"/>
      <c r="H28" s="95"/>
      <c r="K28" s="46"/>
    </row>
    <row r="29" spans="2:11" s="48" customFormat="1" ht="31.5">
      <c r="B29" s="96">
        <f>+COUNT($B$19:B28)+1</f>
        <v>9</v>
      </c>
      <c r="C29" s="97" t="s">
        <v>1270</v>
      </c>
      <c r="D29" s="98" t="s">
        <v>1271</v>
      </c>
      <c r="E29" s="55" t="s">
        <v>741</v>
      </c>
      <c r="F29" s="55">
        <v>54</v>
      </c>
      <c r="G29" s="9"/>
      <c r="H29" s="95">
        <f t="shared" ref="H29:H38" si="1">+$F29*G29</f>
        <v>0</v>
      </c>
      <c r="K29" s="46"/>
    </row>
    <row r="30" spans="2:11" s="48" customFormat="1" ht="31.5">
      <c r="B30" s="96">
        <f>+COUNT($B$19:B29)+1</f>
        <v>10</v>
      </c>
      <c r="C30" s="97" t="s">
        <v>1272</v>
      </c>
      <c r="D30" s="98" t="s">
        <v>1273</v>
      </c>
      <c r="E30" s="55" t="s">
        <v>741</v>
      </c>
      <c r="F30" s="55">
        <v>32</v>
      </c>
      <c r="G30" s="9"/>
      <c r="H30" s="95">
        <f t="shared" si="1"/>
        <v>0</v>
      </c>
    </row>
    <row r="31" spans="2:11" s="48" customFormat="1" ht="47.25">
      <c r="B31" s="96">
        <f>+COUNT($B$19:B30)+1</f>
        <v>11</v>
      </c>
      <c r="C31" s="97" t="s">
        <v>1274</v>
      </c>
      <c r="D31" s="98" t="s">
        <v>1275</v>
      </c>
      <c r="E31" s="55" t="s">
        <v>741</v>
      </c>
      <c r="F31" s="55">
        <v>93</v>
      </c>
      <c r="G31" s="9"/>
      <c r="H31" s="95">
        <f t="shared" si="1"/>
        <v>0</v>
      </c>
      <c r="K31" s="46"/>
    </row>
    <row r="32" spans="2:11" s="48" customFormat="1" ht="47.25">
      <c r="B32" s="96">
        <f>+COUNT($B$19:B31)+1</f>
        <v>12</v>
      </c>
      <c r="C32" s="97" t="s">
        <v>1276</v>
      </c>
      <c r="D32" s="98" t="s">
        <v>1277</v>
      </c>
      <c r="E32" s="55" t="s">
        <v>741</v>
      </c>
      <c r="F32" s="55">
        <v>67</v>
      </c>
      <c r="G32" s="9"/>
      <c r="H32" s="95">
        <f t="shared" si="1"/>
        <v>0</v>
      </c>
    </row>
    <row r="33" spans="2:11" s="48" customFormat="1" ht="47.25">
      <c r="B33" s="96">
        <f>+COUNT($B$19:B32)+1</f>
        <v>13</v>
      </c>
      <c r="C33" s="97" t="s">
        <v>1278</v>
      </c>
      <c r="D33" s="98" t="s">
        <v>1279</v>
      </c>
      <c r="E33" s="55" t="s">
        <v>741</v>
      </c>
      <c r="F33" s="55">
        <v>32</v>
      </c>
      <c r="G33" s="9"/>
      <c r="H33" s="95">
        <f t="shared" si="1"/>
        <v>0</v>
      </c>
      <c r="K33" s="46"/>
    </row>
    <row r="34" spans="2:11" s="48" customFormat="1" ht="47.25">
      <c r="B34" s="96">
        <f>+COUNT($B$19:B33)+1</f>
        <v>14</v>
      </c>
      <c r="C34" s="97" t="s">
        <v>1280</v>
      </c>
      <c r="D34" s="98" t="s">
        <v>1281</v>
      </c>
      <c r="E34" s="55" t="s">
        <v>741</v>
      </c>
      <c r="F34" s="55">
        <v>97</v>
      </c>
      <c r="G34" s="9"/>
      <c r="H34" s="95">
        <f t="shared" si="1"/>
        <v>0</v>
      </c>
      <c r="K34" s="46"/>
    </row>
    <row r="35" spans="2:11" s="48" customFormat="1" ht="47.25">
      <c r="B35" s="96">
        <f>+COUNT($B$19:B34)+1</f>
        <v>15</v>
      </c>
      <c r="C35" s="97" t="s">
        <v>1282</v>
      </c>
      <c r="D35" s="98" t="s">
        <v>1283</v>
      </c>
      <c r="E35" s="55" t="s">
        <v>741</v>
      </c>
      <c r="F35" s="55">
        <v>67</v>
      </c>
      <c r="G35" s="9"/>
      <c r="H35" s="95">
        <f t="shared" si="1"/>
        <v>0</v>
      </c>
      <c r="K35" s="46"/>
    </row>
    <row r="36" spans="2:11" s="48" customFormat="1" ht="31.5">
      <c r="B36" s="96">
        <f>+COUNT($B$19:B35)+1</f>
        <v>16</v>
      </c>
      <c r="C36" s="97" t="s">
        <v>1284</v>
      </c>
      <c r="D36" s="98" t="s">
        <v>1285</v>
      </c>
      <c r="E36" s="55" t="s">
        <v>741</v>
      </c>
      <c r="F36" s="55">
        <v>67</v>
      </c>
      <c r="G36" s="9"/>
      <c r="H36" s="95">
        <f t="shared" si="1"/>
        <v>0</v>
      </c>
      <c r="K36" s="46"/>
    </row>
    <row r="37" spans="2:11" s="48" customFormat="1" ht="31.5">
      <c r="B37" s="96">
        <f>+COUNT($B$19:B36)+1</f>
        <v>17</v>
      </c>
      <c r="C37" s="97" t="s">
        <v>1286</v>
      </c>
      <c r="D37" s="98" t="s">
        <v>1287</v>
      </c>
      <c r="E37" s="55" t="s">
        <v>741</v>
      </c>
      <c r="F37" s="55">
        <v>21</v>
      </c>
      <c r="G37" s="9"/>
      <c r="H37" s="95">
        <f t="shared" si="1"/>
        <v>0</v>
      </c>
      <c r="K37" s="46"/>
    </row>
    <row r="38" spans="2:11" s="48" customFormat="1" ht="31.5">
      <c r="B38" s="96">
        <f>+COUNT($B$19:B37)+1</f>
        <v>18</v>
      </c>
      <c r="C38" s="97" t="s">
        <v>1288</v>
      </c>
      <c r="D38" s="98" t="s">
        <v>1289</v>
      </c>
      <c r="E38" s="55" t="s">
        <v>741</v>
      </c>
      <c r="F38" s="55">
        <v>22</v>
      </c>
      <c r="G38" s="9"/>
      <c r="H38" s="95">
        <f t="shared" si="1"/>
        <v>0</v>
      </c>
      <c r="K38" s="46"/>
    </row>
    <row r="39" spans="2:11" s="48" customFormat="1" ht="31.5">
      <c r="B39" s="96">
        <f>+COUNT($B$19:B38)+1</f>
        <v>19</v>
      </c>
      <c r="C39" s="97" t="s">
        <v>1290</v>
      </c>
      <c r="D39" s="98" t="s">
        <v>1291</v>
      </c>
      <c r="E39" s="55" t="s">
        <v>741</v>
      </c>
      <c r="F39" s="55">
        <v>20</v>
      </c>
      <c r="G39" s="9"/>
      <c r="H39" s="95">
        <f>+$F39*G39</f>
        <v>0</v>
      </c>
      <c r="K39" s="46"/>
    </row>
    <row r="40" spans="2:11" s="48" customFormat="1" ht="31.5">
      <c r="B40" s="96">
        <f>+COUNT($B$19:B39)+1</f>
        <v>20</v>
      </c>
      <c r="C40" s="97" t="s">
        <v>1292</v>
      </c>
      <c r="D40" s="98" t="s">
        <v>1293</v>
      </c>
      <c r="E40" s="55" t="s">
        <v>741</v>
      </c>
      <c r="F40" s="55">
        <v>13</v>
      </c>
      <c r="G40" s="9"/>
      <c r="H40" s="95">
        <f t="shared" ref="H40:H43" si="2">+$F40*G40</f>
        <v>0</v>
      </c>
      <c r="K40" s="46"/>
    </row>
    <row r="41" spans="2:11" s="48" customFormat="1" ht="31.5">
      <c r="B41" s="96">
        <f>+COUNT($B$19:B40)+1</f>
        <v>21</v>
      </c>
      <c r="C41" s="97" t="s">
        <v>1294</v>
      </c>
      <c r="D41" s="98" t="s">
        <v>1295</v>
      </c>
      <c r="E41" s="55" t="s">
        <v>741</v>
      </c>
      <c r="F41" s="55">
        <v>101</v>
      </c>
      <c r="G41" s="9"/>
      <c r="H41" s="95">
        <f t="shared" si="2"/>
        <v>0</v>
      </c>
      <c r="K41" s="46"/>
    </row>
    <row r="42" spans="2:11" s="48" customFormat="1">
      <c r="B42" s="94" t="s">
        <v>87</v>
      </c>
      <c r="C42" s="287" t="s">
        <v>1296</v>
      </c>
      <c r="D42" s="287"/>
      <c r="E42" s="287"/>
      <c r="F42" s="287"/>
      <c r="G42" s="7"/>
      <c r="H42" s="95"/>
    </row>
    <row r="43" spans="2:11" s="48" customFormat="1" ht="47.25">
      <c r="B43" s="96">
        <f>+COUNT($B$19:B42)+1</f>
        <v>22</v>
      </c>
      <c r="C43" s="97" t="s">
        <v>1297</v>
      </c>
      <c r="D43" s="98" t="s">
        <v>1298</v>
      </c>
      <c r="E43" s="55" t="s">
        <v>741</v>
      </c>
      <c r="F43" s="55">
        <v>675</v>
      </c>
      <c r="G43" s="9"/>
      <c r="H43" s="95">
        <f t="shared" si="2"/>
        <v>0</v>
      </c>
      <c r="K43" s="46"/>
    </row>
    <row r="44" spans="2:11" s="48" customFormat="1" ht="47.25">
      <c r="B44" s="96">
        <f>+COUNT($B$19:B43)+1</f>
        <v>23</v>
      </c>
      <c r="C44" s="97" t="s">
        <v>1299</v>
      </c>
      <c r="D44" s="98" t="s">
        <v>1300</v>
      </c>
      <c r="E44" s="55" t="s">
        <v>741</v>
      </c>
      <c r="F44" s="55">
        <v>2117</v>
      </c>
      <c r="G44" s="9"/>
      <c r="H44" s="95">
        <f t="shared" ref="H44:H51" si="3">+$F44*G44</f>
        <v>0</v>
      </c>
      <c r="K44" s="46"/>
    </row>
    <row r="45" spans="2:11" s="48" customFormat="1" ht="47.25">
      <c r="B45" s="96">
        <f>+COUNT($B$19:B44)+1</f>
        <v>24</v>
      </c>
      <c r="C45" s="97" t="s">
        <v>1301</v>
      </c>
      <c r="D45" s="98" t="s">
        <v>1302</v>
      </c>
      <c r="E45" s="55" t="s">
        <v>741</v>
      </c>
      <c r="F45" s="55">
        <v>1274</v>
      </c>
      <c r="G45" s="9"/>
      <c r="H45" s="95">
        <f t="shared" si="3"/>
        <v>0</v>
      </c>
      <c r="K45" s="46"/>
    </row>
    <row r="46" spans="2:11" s="48" customFormat="1">
      <c r="B46" s="94" t="s">
        <v>225</v>
      </c>
      <c r="C46" s="287" t="s">
        <v>1303</v>
      </c>
      <c r="D46" s="287"/>
      <c r="E46" s="287"/>
      <c r="F46" s="287"/>
      <c r="G46" s="7"/>
      <c r="H46" s="95"/>
    </row>
    <row r="47" spans="2:11" s="48" customFormat="1" ht="31.5">
      <c r="B47" s="96">
        <f>+COUNT($B$19:B46)+1</f>
        <v>25</v>
      </c>
      <c r="C47" s="97" t="s">
        <v>223</v>
      </c>
      <c r="D47" s="98" t="s">
        <v>1304</v>
      </c>
      <c r="E47" s="55" t="s">
        <v>741</v>
      </c>
      <c r="F47" s="55">
        <v>100</v>
      </c>
      <c r="G47" s="9"/>
      <c r="H47" s="95">
        <f t="shared" si="3"/>
        <v>0</v>
      </c>
      <c r="K47" s="46"/>
    </row>
    <row r="48" spans="2:11" s="48" customFormat="1" ht="31.5">
      <c r="B48" s="96">
        <f>+COUNT($B$19:B47)+1</f>
        <v>26</v>
      </c>
      <c r="C48" s="97" t="s">
        <v>223</v>
      </c>
      <c r="D48" s="98" t="s">
        <v>1305</v>
      </c>
      <c r="E48" s="55" t="s">
        <v>741</v>
      </c>
      <c r="F48" s="55">
        <v>300</v>
      </c>
      <c r="G48" s="9"/>
      <c r="H48" s="95">
        <f t="shared" si="3"/>
        <v>0</v>
      </c>
      <c r="K48" s="46"/>
    </row>
    <row r="49" spans="2:11" s="48" customFormat="1" ht="31.5">
      <c r="B49" s="96">
        <f>+COUNT($B$19:B48)+1</f>
        <v>27</v>
      </c>
      <c r="C49" s="97" t="s">
        <v>223</v>
      </c>
      <c r="D49" s="98" t="s">
        <v>1306</v>
      </c>
      <c r="E49" s="55" t="s">
        <v>741</v>
      </c>
      <c r="F49" s="55">
        <v>371</v>
      </c>
      <c r="G49" s="9"/>
      <c r="H49" s="95">
        <f t="shared" si="3"/>
        <v>0</v>
      </c>
      <c r="K49" s="46"/>
    </row>
    <row r="50" spans="2:11" s="48" customFormat="1">
      <c r="B50" s="94" t="s">
        <v>1226</v>
      </c>
      <c r="C50" s="287" t="s">
        <v>1307</v>
      </c>
      <c r="D50" s="287"/>
      <c r="E50" s="287"/>
      <c r="F50" s="287"/>
      <c r="G50" s="7"/>
      <c r="H50" s="95"/>
    </row>
    <row r="51" spans="2:11" s="48" customFormat="1" ht="31.5">
      <c r="B51" s="96">
        <f>+COUNT($B$19:B50)+1</f>
        <v>28</v>
      </c>
      <c r="C51" s="97" t="s">
        <v>1308</v>
      </c>
      <c r="D51" s="98" t="s">
        <v>1309</v>
      </c>
      <c r="E51" s="55" t="s">
        <v>741</v>
      </c>
      <c r="F51" s="55">
        <v>1262</v>
      </c>
      <c r="G51" s="9"/>
      <c r="H51" s="95">
        <f t="shared" si="3"/>
        <v>0</v>
      </c>
      <c r="K51" s="46"/>
    </row>
    <row r="52" spans="2:11" s="48" customFormat="1" ht="47.25">
      <c r="B52" s="96">
        <f>+COUNT($B$19:B51)+1</f>
        <v>29</v>
      </c>
      <c r="C52" s="97" t="s">
        <v>1310</v>
      </c>
      <c r="D52" s="98" t="s">
        <v>1311</v>
      </c>
      <c r="E52" s="55" t="s">
        <v>741</v>
      </c>
      <c r="F52" s="55">
        <v>315</v>
      </c>
      <c r="G52" s="9"/>
      <c r="H52" s="95">
        <f t="shared" ref="H52:H55" si="4">+$F52*G52</f>
        <v>0</v>
      </c>
      <c r="K52" s="46"/>
    </row>
    <row r="53" spans="2:11" s="48" customFormat="1" ht="47.25">
      <c r="B53" s="96">
        <f>+COUNT($B$19:B52)+1</f>
        <v>30</v>
      </c>
      <c r="C53" s="97" t="s">
        <v>1312</v>
      </c>
      <c r="D53" s="98" t="s">
        <v>1313</v>
      </c>
      <c r="E53" s="55" t="s">
        <v>741</v>
      </c>
      <c r="F53" s="55">
        <v>87</v>
      </c>
      <c r="G53" s="9"/>
      <c r="H53" s="95">
        <f t="shared" si="4"/>
        <v>0</v>
      </c>
      <c r="K53" s="46"/>
    </row>
    <row r="54" spans="2:11" s="48" customFormat="1" ht="47.25">
      <c r="B54" s="96">
        <f>+COUNT($B$19:B53)+1</f>
        <v>31</v>
      </c>
      <c r="C54" s="97" t="s">
        <v>1314</v>
      </c>
      <c r="D54" s="98" t="s">
        <v>1315</v>
      </c>
      <c r="E54" s="55" t="s">
        <v>741</v>
      </c>
      <c r="F54" s="55">
        <v>297</v>
      </c>
      <c r="G54" s="9"/>
      <c r="H54" s="95">
        <f t="shared" si="4"/>
        <v>0</v>
      </c>
      <c r="K54" s="46"/>
    </row>
    <row r="55" spans="2:11" s="48" customFormat="1" ht="78.75">
      <c r="B55" s="96">
        <f>+COUNT($B$19:B54)+1</f>
        <v>32</v>
      </c>
      <c r="C55" s="97" t="s">
        <v>1316</v>
      </c>
      <c r="D55" s="98" t="s">
        <v>1317</v>
      </c>
      <c r="E55" s="55" t="s">
        <v>741</v>
      </c>
      <c r="F55" s="55">
        <v>51</v>
      </c>
      <c r="G55" s="9"/>
      <c r="H55" s="95">
        <f t="shared" si="4"/>
        <v>0</v>
      </c>
      <c r="K55" s="46"/>
    </row>
    <row r="56" spans="2:11" s="48" customFormat="1" ht="15.75" customHeight="1">
      <c r="B56" s="99"/>
      <c r="C56" s="100"/>
      <c r="D56" s="101"/>
      <c r="E56" s="102"/>
      <c r="F56" s="103"/>
      <c r="G56" s="40"/>
      <c r="H56" s="104"/>
    </row>
    <row r="57" spans="2:11" s="48" customFormat="1" ht="16.5" thickBot="1">
      <c r="B57" s="105"/>
      <c r="C57" s="106"/>
      <c r="D57" s="106"/>
      <c r="E57" s="107"/>
      <c r="F57" s="107"/>
      <c r="G57" s="8" t="str">
        <f>C18&amp;" SKUPAJ:"</f>
        <v>NABAVA SADIK IN MATERIALA ZA SADITEV SKUPAJ:</v>
      </c>
      <c r="H57" s="108">
        <f>SUM(H$20:H$55)</f>
        <v>0</v>
      </c>
    </row>
    <row r="58" spans="2:11" s="48" customFormat="1">
      <c r="B58" s="99"/>
      <c r="C58" s="100"/>
      <c r="D58" s="101"/>
      <c r="E58" s="102"/>
      <c r="F58" s="103"/>
      <c r="G58" s="40"/>
      <c r="H58" s="104"/>
    </row>
    <row r="59" spans="2:11" s="48" customFormat="1">
      <c r="B59" s="90" t="s">
        <v>45</v>
      </c>
      <c r="C59" s="288" t="s">
        <v>1318</v>
      </c>
      <c r="D59" s="288"/>
      <c r="E59" s="91"/>
      <c r="F59" s="92"/>
      <c r="G59" s="6"/>
      <c r="H59" s="93"/>
    </row>
    <row r="60" spans="2:11" s="48" customFormat="1">
      <c r="B60" s="94" t="s">
        <v>88</v>
      </c>
      <c r="C60" s="287" t="s">
        <v>1319</v>
      </c>
      <c r="D60" s="287"/>
      <c r="E60" s="287"/>
      <c r="F60" s="287"/>
      <c r="G60" s="7"/>
      <c r="H60" s="95"/>
    </row>
    <row r="61" spans="2:11" s="48" customFormat="1" ht="31.5">
      <c r="B61" s="96">
        <f>+COUNT($B$60:B60)+1</f>
        <v>1</v>
      </c>
      <c r="C61" s="97" t="s">
        <v>126</v>
      </c>
      <c r="D61" s="98" t="s">
        <v>1320</v>
      </c>
      <c r="E61" s="55" t="s">
        <v>741</v>
      </c>
      <c r="F61" s="55">
        <v>232</v>
      </c>
      <c r="G61" s="9"/>
      <c r="H61" s="95">
        <f t="shared" ref="H61:H67" si="5">+$F61*G61</f>
        <v>0</v>
      </c>
    </row>
    <row r="62" spans="2:11" s="48" customFormat="1">
      <c r="B62" s="94" t="s">
        <v>96</v>
      </c>
      <c r="C62" s="287" t="s">
        <v>1321</v>
      </c>
      <c r="D62" s="287"/>
      <c r="E62" s="287"/>
      <c r="F62" s="287"/>
      <c r="G62" s="7"/>
      <c r="H62" s="95"/>
    </row>
    <row r="63" spans="2:11" s="48" customFormat="1" ht="78.75">
      <c r="B63" s="96">
        <f>+COUNT($B$60:B62)+1</f>
        <v>2</v>
      </c>
      <c r="C63" s="97" t="s">
        <v>120</v>
      </c>
      <c r="D63" s="98" t="s">
        <v>1322</v>
      </c>
      <c r="E63" s="55" t="s">
        <v>741</v>
      </c>
      <c r="F63" s="55">
        <v>105</v>
      </c>
      <c r="G63" s="9"/>
      <c r="H63" s="95">
        <f t="shared" si="5"/>
        <v>0</v>
      </c>
    </row>
    <row r="64" spans="2:11" s="48" customFormat="1" ht="63">
      <c r="B64" s="96">
        <f>+COUNT($B$60:B63)+1</f>
        <v>3</v>
      </c>
      <c r="C64" s="97" t="s">
        <v>712</v>
      </c>
      <c r="D64" s="98" t="s">
        <v>1323</v>
      </c>
      <c r="E64" s="55" t="s">
        <v>741</v>
      </c>
      <c r="F64" s="55">
        <v>87</v>
      </c>
      <c r="G64" s="9"/>
      <c r="H64" s="95">
        <f t="shared" si="5"/>
        <v>0</v>
      </c>
    </row>
    <row r="65" spans="2:10" s="48" customFormat="1" ht="63">
      <c r="B65" s="96">
        <f>+COUNT($B$60:B64)+1</f>
        <v>4</v>
      </c>
      <c r="C65" s="97" t="s">
        <v>727</v>
      </c>
      <c r="D65" s="98" t="s">
        <v>1324</v>
      </c>
      <c r="E65" s="55" t="s">
        <v>741</v>
      </c>
      <c r="F65" s="55">
        <v>686</v>
      </c>
      <c r="G65" s="9"/>
      <c r="H65" s="95">
        <f t="shared" si="5"/>
        <v>0</v>
      </c>
    </row>
    <row r="66" spans="2:10" s="48" customFormat="1" ht="47.25">
      <c r="B66" s="96">
        <f>+COUNT($B$60:B65)+1</f>
        <v>5</v>
      </c>
      <c r="C66" s="97" t="s">
        <v>725</v>
      </c>
      <c r="D66" s="98" t="s">
        <v>1325</v>
      </c>
      <c r="E66" s="55" t="s">
        <v>741</v>
      </c>
      <c r="F66" s="55">
        <v>4066</v>
      </c>
      <c r="G66" s="9"/>
      <c r="H66" s="95">
        <f t="shared" si="5"/>
        <v>0</v>
      </c>
    </row>
    <row r="67" spans="2:10" s="48" customFormat="1" ht="47.25">
      <c r="B67" s="96">
        <f>+COUNT($B$60:B66)+1</f>
        <v>6</v>
      </c>
      <c r="C67" s="97" t="s">
        <v>734</v>
      </c>
      <c r="D67" s="98" t="s">
        <v>1326</v>
      </c>
      <c r="E67" s="55" t="s">
        <v>741</v>
      </c>
      <c r="F67" s="55">
        <v>771</v>
      </c>
      <c r="G67" s="9"/>
      <c r="H67" s="95">
        <f t="shared" si="5"/>
        <v>0</v>
      </c>
    </row>
    <row r="68" spans="2:10" s="48" customFormat="1" ht="15.75" customHeight="1">
      <c r="B68" s="99"/>
      <c r="C68" s="100"/>
      <c r="D68" s="101"/>
      <c r="E68" s="102"/>
      <c r="F68" s="103"/>
      <c r="G68" s="40"/>
      <c r="H68" s="104"/>
    </row>
    <row r="69" spans="2:10" s="48" customFormat="1">
      <c r="B69" s="105"/>
      <c r="C69" s="106"/>
      <c r="D69" s="106"/>
      <c r="E69" s="107"/>
      <c r="F69" s="107"/>
      <c r="G69" s="8" t="str">
        <f>C59&amp;" SKUPAJ:"</f>
        <v>SADITEV SKUPAJ:</v>
      </c>
      <c r="H69" s="108">
        <f>SUM(H$61:H$67)</f>
        <v>0</v>
      </c>
    </row>
    <row r="70" spans="2:10" s="48" customFormat="1">
      <c r="B70" s="109"/>
      <c r="C70" s="100"/>
      <c r="D70" s="110"/>
      <c r="E70" s="111"/>
      <c r="F70" s="103"/>
      <c r="G70" s="40"/>
      <c r="H70" s="104"/>
      <c r="J70" s="49"/>
    </row>
    <row r="71" spans="2:10" s="48" customFormat="1">
      <c r="B71" s="90" t="s">
        <v>42</v>
      </c>
      <c r="C71" s="288" t="s">
        <v>1327</v>
      </c>
      <c r="D71" s="288"/>
      <c r="E71" s="91"/>
      <c r="F71" s="92"/>
      <c r="G71" s="6"/>
      <c r="H71" s="93"/>
      <c r="J71" s="49"/>
    </row>
    <row r="72" spans="2:10" s="48" customFormat="1">
      <c r="B72" s="94" t="s">
        <v>118</v>
      </c>
      <c r="C72" s="287" t="s">
        <v>1328</v>
      </c>
      <c r="D72" s="287"/>
      <c r="E72" s="287"/>
      <c r="F72" s="287"/>
      <c r="G72" s="7"/>
      <c r="H72" s="95"/>
    </row>
    <row r="73" spans="2:10" s="48" customFormat="1" ht="31.5">
      <c r="B73" s="96">
        <f>+COUNT($B$72:B72)+1</f>
        <v>1</v>
      </c>
      <c r="C73" s="97" t="s">
        <v>142</v>
      </c>
      <c r="D73" s="98" t="s">
        <v>1329</v>
      </c>
      <c r="E73" s="55" t="s">
        <v>741</v>
      </c>
      <c r="F73" s="55">
        <v>1</v>
      </c>
      <c r="G73" s="9"/>
      <c r="H73" s="95">
        <f t="shared" ref="H73:H86" si="6">+$F73*G73</f>
        <v>0</v>
      </c>
      <c r="J73" s="49"/>
    </row>
    <row r="74" spans="2:10" s="48" customFormat="1" ht="31.5">
      <c r="B74" s="96">
        <f>+COUNT($B$72:B73)+1</f>
        <v>2</v>
      </c>
      <c r="C74" s="97" t="s">
        <v>230</v>
      </c>
      <c r="D74" s="98" t="s">
        <v>1330</v>
      </c>
      <c r="E74" s="55" t="s">
        <v>741</v>
      </c>
      <c r="F74" s="55">
        <v>2</v>
      </c>
      <c r="G74" s="9"/>
      <c r="H74" s="95">
        <f t="shared" si="6"/>
        <v>0</v>
      </c>
      <c r="J74" s="49"/>
    </row>
    <row r="75" spans="2:10" s="48" customFormat="1" ht="31.5">
      <c r="B75" s="96">
        <f>+COUNT($B$72:B74)+1</f>
        <v>3</v>
      </c>
      <c r="C75" s="97" t="s">
        <v>405</v>
      </c>
      <c r="D75" s="98" t="s">
        <v>1348</v>
      </c>
      <c r="E75" s="55" t="s">
        <v>714</v>
      </c>
      <c r="F75" s="55">
        <v>6</v>
      </c>
      <c r="G75" s="9"/>
      <c r="H75" s="95">
        <f t="shared" si="6"/>
        <v>0</v>
      </c>
      <c r="J75" s="49"/>
    </row>
    <row r="76" spans="2:10" s="48" customFormat="1">
      <c r="B76" s="94" t="s">
        <v>121</v>
      </c>
      <c r="C76" s="287" t="s">
        <v>59</v>
      </c>
      <c r="D76" s="287"/>
      <c r="E76" s="287"/>
      <c r="F76" s="287"/>
      <c r="G76" s="7"/>
      <c r="H76" s="95"/>
    </row>
    <row r="77" spans="2:10" s="48" customFormat="1" ht="31.5">
      <c r="B77" s="96">
        <f>+COUNT($B$72:B76)+1</f>
        <v>4</v>
      </c>
      <c r="C77" s="97" t="s">
        <v>1331</v>
      </c>
      <c r="D77" s="98" t="s">
        <v>1349</v>
      </c>
      <c r="E77" s="55" t="s">
        <v>714</v>
      </c>
      <c r="F77" s="55">
        <v>25</v>
      </c>
      <c r="G77" s="9"/>
      <c r="H77" s="95">
        <f t="shared" si="6"/>
        <v>0</v>
      </c>
      <c r="J77" s="49"/>
    </row>
    <row r="78" spans="2:10" s="48" customFormat="1" ht="31.5">
      <c r="B78" s="96">
        <f>+COUNT($B$72:B77)+1</f>
        <v>5</v>
      </c>
      <c r="C78" s="97" t="s">
        <v>1332</v>
      </c>
      <c r="D78" s="98" t="s">
        <v>1333</v>
      </c>
      <c r="E78" s="55" t="s">
        <v>719</v>
      </c>
      <c r="F78" s="55">
        <v>50</v>
      </c>
      <c r="G78" s="9"/>
      <c r="H78" s="95">
        <f t="shared" si="6"/>
        <v>0</v>
      </c>
      <c r="J78" s="49"/>
    </row>
    <row r="79" spans="2:10" s="48" customFormat="1">
      <c r="B79" s="94" t="s">
        <v>127</v>
      </c>
      <c r="C79" s="287" t="s">
        <v>1334</v>
      </c>
      <c r="D79" s="287"/>
      <c r="E79" s="287"/>
      <c r="F79" s="287"/>
      <c r="G79" s="7"/>
      <c r="H79" s="95"/>
    </row>
    <row r="80" spans="2:10" s="48" customFormat="1" ht="47.25">
      <c r="B80" s="96">
        <f>+COUNT($B$72:B79)+1</f>
        <v>6</v>
      </c>
      <c r="C80" s="97" t="s">
        <v>1335</v>
      </c>
      <c r="D80" s="98" t="s">
        <v>1336</v>
      </c>
      <c r="E80" s="55" t="s">
        <v>714</v>
      </c>
      <c r="F80" s="55">
        <v>15</v>
      </c>
      <c r="G80" s="9"/>
      <c r="H80" s="95">
        <f t="shared" si="6"/>
        <v>0</v>
      </c>
      <c r="J80" s="49"/>
    </row>
    <row r="81" spans="2:10" s="48" customFormat="1" ht="31.5">
      <c r="B81" s="96">
        <f>+COUNT($B$72:B80)+1</f>
        <v>7</v>
      </c>
      <c r="C81" s="97" t="s">
        <v>1337</v>
      </c>
      <c r="D81" s="98" t="s">
        <v>1338</v>
      </c>
      <c r="E81" s="55" t="s">
        <v>719</v>
      </c>
      <c r="F81" s="55">
        <v>22</v>
      </c>
      <c r="G81" s="9"/>
      <c r="H81" s="95">
        <f t="shared" ref="H81:H83" si="7">+$F81*G81</f>
        <v>0</v>
      </c>
      <c r="J81" s="49"/>
    </row>
    <row r="82" spans="2:10" s="48" customFormat="1" ht="47.25">
      <c r="B82" s="96">
        <f>+COUNT($B$72:B81)+1</f>
        <v>8</v>
      </c>
      <c r="C82" s="97" t="s">
        <v>1339</v>
      </c>
      <c r="D82" s="98" t="s">
        <v>1340</v>
      </c>
      <c r="E82" s="55" t="s">
        <v>719</v>
      </c>
      <c r="F82" s="55">
        <v>22</v>
      </c>
      <c r="G82" s="9"/>
      <c r="H82" s="95">
        <f t="shared" si="7"/>
        <v>0</v>
      </c>
      <c r="J82" s="49"/>
    </row>
    <row r="83" spans="2:10" s="48" customFormat="1" ht="63">
      <c r="B83" s="96">
        <f>+COUNT($B$72:B82)+1</f>
        <v>9</v>
      </c>
      <c r="C83" s="97" t="s">
        <v>1341</v>
      </c>
      <c r="D83" s="98" t="s">
        <v>1342</v>
      </c>
      <c r="E83" s="55" t="s">
        <v>719</v>
      </c>
      <c r="F83" s="55">
        <v>24</v>
      </c>
      <c r="G83" s="9"/>
      <c r="H83" s="95">
        <f t="shared" si="7"/>
        <v>0</v>
      </c>
      <c r="J83" s="49"/>
    </row>
    <row r="84" spans="2:10" s="48" customFormat="1">
      <c r="B84" s="94" t="s">
        <v>131</v>
      </c>
      <c r="C84" s="287" t="s">
        <v>1343</v>
      </c>
      <c r="D84" s="287"/>
      <c r="E84" s="287"/>
      <c r="F84" s="287"/>
      <c r="G84" s="7"/>
      <c r="H84" s="95"/>
    </row>
    <row r="85" spans="2:10" s="48" customFormat="1" ht="47.25">
      <c r="B85" s="96">
        <f>+COUNT($B$72:B84)+1</f>
        <v>10</v>
      </c>
      <c r="C85" s="97" t="s">
        <v>1344</v>
      </c>
      <c r="D85" s="98" t="s">
        <v>1345</v>
      </c>
      <c r="E85" s="55" t="s">
        <v>714</v>
      </c>
      <c r="F85" s="55">
        <v>4</v>
      </c>
      <c r="G85" s="9"/>
      <c r="H85" s="95">
        <f t="shared" si="6"/>
        <v>0</v>
      </c>
      <c r="J85" s="49"/>
    </row>
    <row r="86" spans="2:10" s="48" customFormat="1" ht="78.75">
      <c r="B86" s="96">
        <f>+COUNT($B$72:B85)+1</f>
        <v>11</v>
      </c>
      <c r="C86" s="97" t="s">
        <v>1344</v>
      </c>
      <c r="D86" s="98" t="s">
        <v>1346</v>
      </c>
      <c r="E86" s="55" t="s">
        <v>741</v>
      </c>
      <c r="F86" s="55">
        <v>2</v>
      </c>
      <c r="G86" s="9"/>
      <c r="H86" s="95">
        <f t="shared" si="6"/>
        <v>0</v>
      </c>
      <c r="J86" s="49"/>
    </row>
    <row r="87" spans="2:10" s="48" customFormat="1" ht="31.5">
      <c r="B87" s="96">
        <f>+COUNT($B$72:B86)+1</f>
        <v>12</v>
      </c>
      <c r="C87" s="97" t="s">
        <v>1344</v>
      </c>
      <c r="D87" s="98" t="s">
        <v>1347</v>
      </c>
      <c r="E87" s="55" t="s">
        <v>741</v>
      </c>
      <c r="F87" s="55">
        <v>2</v>
      </c>
      <c r="G87" s="9"/>
      <c r="H87" s="95">
        <f t="shared" ref="H87" si="8">+$F87*G87</f>
        <v>0</v>
      </c>
      <c r="J87" s="49"/>
    </row>
    <row r="88" spans="2:10" s="48" customFormat="1" ht="15.75" customHeight="1">
      <c r="B88" s="99"/>
      <c r="C88" s="100"/>
      <c r="D88" s="101"/>
      <c r="E88" s="102"/>
      <c r="F88" s="103"/>
      <c r="G88" s="40"/>
      <c r="H88" s="104"/>
    </row>
    <row r="89" spans="2:10" s="48" customFormat="1" ht="16.5" thickBot="1">
      <c r="B89" s="105"/>
      <c r="C89" s="106"/>
      <c r="D89" s="106"/>
      <c r="E89" s="107"/>
      <c r="F89" s="107"/>
      <c r="G89" s="8" t="str">
        <f>C71&amp;" SKUPAJ:"</f>
        <v>UREDITEV VSTOPNEGA DELA NA POKOPALIŠČE SKUPAJ:</v>
      </c>
      <c r="H89" s="108">
        <f>SUM(H$72:H$87)</f>
        <v>0</v>
      </c>
    </row>
  </sheetData>
  <mergeCells count="15">
    <mergeCell ref="C84:F84"/>
    <mergeCell ref="C60:F60"/>
    <mergeCell ref="C71:D71"/>
    <mergeCell ref="B16:F16"/>
    <mergeCell ref="C18:D18"/>
    <mergeCell ref="C19:F19"/>
    <mergeCell ref="C28:F28"/>
    <mergeCell ref="C59:D59"/>
    <mergeCell ref="C42:F42"/>
    <mergeCell ref="C46:F46"/>
    <mergeCell ref="C50:F50"/>
    <mergeCell ref="C62:F62"/>
    <mergeCell ref="C79:F79"/>
    <mergeCell ref="C72:F72"/>
    <mergeCell ref="C76:F76"/>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1" manualBreakCount="1">
    <brk id="69" min="1" max="7" man="1"/>
  </rowBreaks>
  <colBreaks count="1" manualBreakCount="1">
    <brk id="8"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339C"/>
  </sheetPr>
  <dimension ref="B1:O33"/>
  <sheetViews>
    <sheetView view="pageBreakPreview" topLeftCell="A4" zoomScaleNormal="100" zoomScaleSheetLayoutView="100" workbookViewId="0">
      <selection activeCell="D18" sqref="D18"/>
    </sheetView>
  </sheetViews>
  <sheetFormatPr defaultColWidth="9.140625" defaultRowHeight="15.75"/>
  <cols>
    <col min="1" max="1" width="9.140625" style="219"/>
    <col min="2" max="3" width="10.7109375" style="221" customWidth="1"/>
    <col min="4" max="4" width="47.7109375" style="279" customWidth="1"/>
    <col min="5" max="5" width="14.7109375" style="1" customWidth="1"/>
    <col min="6" max="6" width="12.7109375" style="1" customWidth="1"/>
    <col min="7" max="7" width="15.7109375" style="1" customWidth="1"/>
    <col min="8" max="8" width="15.7109375" style="217" customWidth="1"/>
    <col min="9" max="9" width="11.5703125" style="218" bestFit="1" customWidth="1"/>
    <col min="10" max="10" width="10.140625" style="219" bestFit="1" customWidth="1"/>
    <col min="11" max="12" width="9.140625" style="219"/>
    <col min="13" max="13" width="9.140625" style="219" customWidth="1"/>
    <col min="14" max="14" width="10.7109375" style="219" bestFit="1" customWidth="1"/>
    <col min="15" max="16384" width="9.140625" style="219"/>
  </cols>
  <sheetData>
    <row r="1" spans="2:10">
      <c r="B1" s="214" t="s">
        <v>1255</v>
      </c>
      <c r="C1" s="215" t="str">
        <f ca="1">MID(CELL("filename",A1),FIND("]",CELL("filename",A1))+1,255)</f>
        <v>OSTALA DELA IN STORITVE</v>
      </c>
    </row>
    <row r="3" spans="2:10">
      <c r="B3" s="220" t="s">
        <v>13</v>
      </c>
    </row>
    <row r="4" spans="2:10">
      <c r="B4" s="222" t="str">
        <f ca="1">"REKAPITULACIJA "&amp;C1</f>
        <v>REKAPITULACIJA OSTALA DELA IN STORITVE</v>
      </c>
      <c r="C4" s="223"/>
      <c r="D4" s="223"/>
      <c r="E4" s="2"/>
      <c r="F4" s="2"/>
      <c r="G4" s="2"/>
      <c r="H4" s="9"/>
      <c r="I4" s="224"/>
    </row>
    <row r="5" spans="2:10">
      <c r="B5" s="225"/>
      <c r="C5" s="226"/>
      <c r="D5" s="227"/>
      <c r="H5" s="228"/>
      <c r="I5" s="229"/>
      <c r="J5" s="230"/>
    </row>
    <row r="6" spans="2:10">
      <c r="B6" s="231" t="s">
        <v>44</v>
      </c>
      <c r="D6" s="232" t="str">
        <f>VLOOKUP(B6,$B$12:$H$9781,2,FALSE)</f>
        <v>PRIPRAVLJALNA DELA</v>
      </c>
      <c r="E6" s="233"/>
      <c r="F6" s="217"/>
      <c r="H6" s="234">
        <f>VLOOKUP($D6&amp;" SKUPAJ:",$G$12:H$9845,2,FALSE)</f>
        <v>77000</v>
      </c>
      <c r="I6" s="235"/>
      <c r="J6" s="236"/>
    </row>
    <row r="7" spans="2:10">
      <c r="B7" s="231"/>
      <c r="D7" s="232"/>
      <c r="E7" s="233"/>
      <c r="F7" s="217"/>
      <c r="H7" s="234"/>
      <c r="I7" s="237"/>
      <c r="J7" s="238"/>
    </row>
    <row r="8" spans="2:10">
      <c r="B8" s="231" t="s">
        <v>45</v>
      </c>
      <c r="D8" s="232" t="str">
        <f>VLOOKUP(B8,$B$12:$H$9781,2,FALSE)</f>
        <v>PROJEKTNA DOKUMENTACIJA</v>
      </c>
      <c r="E8" s="233"/>
      <c r="F8" s="217"/>
      <c r="H8" s="234">
        <f>VLOOKUP($D8&amp;" SKUPAJ:",$G$12:H$9845,2,FALSE)</f>
        <v>0</v>
      </c>
      <c r="I8" s="239"/>
      <c r="J8" s="240"/>
    </row>
    <row r="9" spans="2:10" s="218" customFormat="1" ht="16.5" thickBot="1">
      <c r="B9" s="241"/>
      <c r="C9" s="242"/>
      <c r="D9" s="243"/>
      <c r="E9" s="244"/>
      <c r="F9" s="245"/>
      <c r="G9" s="3"/>
      <c r="H9" s="246"/>
    </row>
    <row r="10" spans="2:10" s="218" customFormat="1" ht="16.5" thickTop="1">
      <c r="B10" s="247"/>
      <c r="C10" s="248"/>
      <c r="D10" s="249"/>
      <c r="E10" s="4"/>
      <c r="F10" s="250"/>
      <c r="G10" s="4" t="str">
        <f ca="1">"SKUPAJ "&amp;C1&amp;" (BREZ DDV):"</f>
        <v>SKUPAJ OSTALA DELA IN STORITVE (BREZ DDV):</v>
      </c>
      <c r="H10" s="251">
        <f>SUM(H6:H8)</f>
        <v>77000</v>
      </c>
    </row>
    <row r="12" spans="2:10" s="218" customFormat="1" ht="16.5" thickBot="1">
      <c r="B12" s="252" t="s">
        <v>0</v>
      </c>
      <c r="C12" s="253" t="s">
        <v>1</v>
      </c>
      <c r="D12" s="254" t="s">
        <v>2</v>
      </c>
      <c r="E12" s="5" t="s">
        <v>3</v>
      </c>
      <c r="F12" s="5" t="s">
        <v>4</v>
      </c>
      <c r="G12" s="5" t="s">
        <v>5</v>
      </c>
      <c r="H12" s="5" t="s">
        <v>6</v>
      </c>
    </row>
    <row r="14" spans="2:10">
      <c r="B14" s="286"/>
      <c r="C14" s="286"/>
      <c r="D14" s="286"/>
      <c r="E14" s="286"/>
      <c r="F14" s="286"/>
      <c r="G14" s="41"/>
      <c r="H14" s="41"/>
    </row>
    <row r="16" spans="2:10" s="218" customFormat="1">
      <c r="B16" s="255" t="s">
        <v>44</v>
      </c>
      <c r="C16" s="284" t="s">
        <v>1441</v>
      </c>
      <c r="D16" s="284"/>
      <c r="E16" s="256"/>
      <c r="F16" s="257"/>
      <c r="G16" s="6"/>
      <c r="H16" s="258"/>
    </row>
    <row r="17" spans="2:15" s="218" customFormat="1">
      <c r="B17" s="259"/>
      <c r="C17" s="285"/>
      <c r="D17" s="285"/>
      <c r="E17" s="285"/>
      <c r="F17" s="285"/>
      <c r="G17" s="7"/>
      <c r="H17" s="260"/>
    </row>
    <row r="18" spans="2:15" s="218" customFormat="1" ht="31.5">
      <c r="B18" s="261">
        <f>+COUNT($B$17:B17)+1</f>
        <v>1</v>
      </c>
      <c r="C18" s="262" t="s">
        <v>226</v>
      </c>
      <c r="D18" s="277" t="s">
        <v>227</v>
      </c>
      <c r="E18" s="9" t="s">
        <v>741</v>
      </c>
      <c r="F18" s="9">
        <v>1</v>
      </c>
      <c r="G18" s="9"/>
      <c r="H18" s="260">
        <f t="shared" ref="H18:H19" si="0">+$F18*G18</f>
        <v>0</v>
      </c>
      <c r="J18" s="219"/>
    </row>
    <row r="19" spans="2:15" s="218" customFormat="1" ht="31.5">
      <c r="B19" s="261">
        <f>+COUNT($B$17:B18)+1</f>
        <v>2</v>
      </c>
      <c r="C19" s="262" t="s">
        <v>228</v>
      </c>
      <c r="D19" s="263" t="s">
        <v>229</v>
      </c>
      <c r="E19" s="9" t="s">
        <v>741</v>
      </c>
      <c r="F19" s="9">
        <v>1</v>
      </c>
      <c r="G19" s="112"/>
      <c r="H19" s="260">
        <f t="shared" si="0"/>
        <v>0</v>
      </c>
      <c r="J19" s="219"/>
    </row>
    <row r="20" spans="2:15" s="48" customFormat="1" ht="126">
      <c r="B20" s="96">
        <f>+COUNT($B$17:B19)+1</f>
        <v>3</v>
      </c>
      <c r="C20" s="97" t="s">
        <v>1418</v>
      </c>
      <c r="D20" s="98" t="s">
        <v>1535</v>
      </c>
      <c r="E20" s="55" t="s">
        <v>60</v>
      </c>
      <c r="F20" s="55">
        <v>1</v>
      </c>
      <c r="G20" s="278">
        <v>77000</v>
      </c>
      <c r="H20" s="95">
        <f t="shared" ref="H20" si="1">+$F20*G20</f>
        <v>77000</v>
      </c>
      <c r="J20" s="49"/>
    </row>
    <row r="21" spans="2:15" s="218" customFormat="1" ht="15.75" customHeight="1">
      <c r="B21" s="264"/>
      <c r="C21" s="265"/>
      <c r="D21" s="266"/>
      <c r="E21" s="267"/>
      <c r="F21" s="268"/>
      <c r="G21" s="40"/>
      <c r="H21" s="40"/>
    </row>
    <row r="22" spans="2:15" s="218" customFormat="1" ht="16.5" thickBot="1">
      <c r="B22" s="269"/>
      <c r="C22" s="270"/>
      <c r="D22" s="270"/>
      <c r="E22" s="271"/>
      <c r="F22" s="271"/>
      <c r="G22" s="8" t="str">
        <f>C16&amp;" SKUPAJ:"</f>
        <v>PRIPRAVLJALNA DELA SKUPAJ:</v>
      </c>
      <c r="H22" s="272">
        <f>SUM(H$18:H$20)</f>
        <v>77000</v>
      </c>
    </row>
    <row r="24" spans="2:15" s="218" customFormat="1">
      <c r="B24" s="255" t="s">
        <v>45</v>
      </c>
      <c r="C24" s="284" t="s">
        <v>1440</v>
      </c>
      <c r="D24" s="284"/>
      <c r="E24" s="256"/>
      <c r="F24" s="257"/>
      <c r="G24" s="6"/>
      <c r="H24" s="258"/>
    </row>
    <row r="25" spans="2:15" s="218" customFormat="1">
      <c r="B25" s="259"/>
      <c r="C25" s="285"/>
      <c r="D25" s="285"/>
      <c r="E25" s="285"/>
      <c r="F25" s="285"/>
      <c r="G25" s="7"/>
      <c r="H25" s="260"/>
    </row>
    <row r="26" spans="2:15" s="218" customFormat="1">
      <c r="B26" s="261">
        <f>+COUNT($B$25:B25)+1</f>
        <v>1</v>
      </c>
      <c r="C26" s="276" t="s">
        <v>186</v>
      </c>
      <c r="D26" s="277" t="s">
        <v>843</v>
      </c>
      <c r="E26" s="142" t="s">
        <v>1369</v>
      </c>
      <c r="F26" s="142">
        <v>500</v>
      </c>
      <c r="G26" s="142"/>
      <c r="H26" s="260">
        <f t="shared" ref="H26:H30" si="2">+$F26*G26</f>
        <v>0</v>
      </c>
      <c r="J26" s="219"/>
    </row>
    <row r="27" spans="2:15" s="218" customFormat="1">
      <c r="B27" s="261">
        <f>+COUNT($B$25:B26)+1</f>
        <v>2</v>
      </c>
      <c r="C27" s="262" t="s">
        <v>367</v>
      </c>
      <c r="D27" s="277" t="s">
        <v>1537</v>
      </c>
      <c r="E27" s="9" t="s">
        <v>1369</v>
      </c>
      <c r="F27" s="9">
        <v>45</v>
      </c>
      <c r="G27" s="9"/>
      <c r="H27" s="260">
        <f t="shared" ref="H27" si="3">+$F27*G27</f>
        <v>0</v>
      </c>
      <c r="J27" s="219"/>
    </row>
    <row r="28" spans="2:15" s="218" customFormat="1">
      <c r="B28" s="261">
        <f>+COUNT($B$25:B27)+1</f>
        <v>3</v>
      </c>
      <c r="C28" s="262" t="s">
        <v>187</v>
      </c>
      <c r="D28" s="277" t="s">
        <v>1368</v>
      </c>
      <c r="E28" s="9" t="s">
        <v>1369</v>
      </c>
      <c r="F28" s="9">
        <v>175</v>
      </c>
      <c r="G28" s="142"/>
      <c r="H28" s="260">
        <f t="shared" ref="H28" si="4">+$F28*G28</f>
        <v>0</v>
      </c>
      <c r="J28" s="219"/>
    </row>
    <row r="29" spans="2:15" s="218" customFormat="1" ht="31.5">
      <c r="B29" s="261">
        <f>+COUNT($B$25:B28)+1</f>
        <v>4</v>
      </c>
      <c r="C29" s="262" t="s">
        <v>188</v>
      </c>
      <c r="D29" s="277" t="s">
        <v>189</v>
      </c>
      <c r="E29" s="9" t="s">
        <v>855</v>
      </c>
      <c r="F29" s="9">
        <v>1</v>
      </c>
      <c r="G29" s="9"/>
      <c r="H29" s="260">
        <f t="shared" ref="H29" si="5">+$F29*G29</f>
        <v>0</v>
      </c>
      <c r="J29" s="219"/>
    </row>
    <row r="30" spans="2:15" s="218" customFormat="1" ht="31.5">
      <c r="B30" s="261">
        <f>+COUNT($B$25:B29)+1</f>
        <v>5</v>
      </c>
      <c r="C30" s="262" t="s">
        <v>190</v>
      </c>
      <c r="D30" s="263" t="s">
        <v>191</v>
      </c>
      <c r="E30" s="9" t="s">
        <v>855</v>
      </c>
      <c r="F30" s="9">
        <v>1</v>
      </c>
      <c r="G30" s="112"/>
      <c r="H30" s="260">
        <f t="shared" si="2"/>
        <v>0</v>
      </c>
      <c r="J30" s="219"/>
      <c r="O30" s="1"/>
    </row>
    <row r="31" spans="2:15" s="218" customFormat="1" ht="78.75">
      <c r="B31" s="261">
        <f>+COUNT($B$25:B30)+1</f>
        <v>6</v>
      </c>
      <c r="C31" s="262" t="s">
        <v>1418</v>
      </c>
      <c r="D31" s="263" t="s">
        <v>1442</v>
      </c>
      <c r="E31" s="9" t="s">
        <v>855</v>
      </c>
      <c r="F31" s="9">
        <v>1</v>
      </c>
      <c r="G31" s="112"/>
      <c r="H31" s="260">
        <f t="shared" ref="H31" si="6">+$F31*G31</f>
        <v>0</v>
      </c>
      <c r="J31" s="219"/>
      <c r="N31" s="1"/>
    </row>
    <row r="32" spans="2:15" s="218" customFormat="1" ht="15.75" customHeight="1">
      <c r="B32" s="264"/>
      <c r="C32" s="265"/>
      <c r="D32" s="266"/>
      <c r="E32" s="267"/>
      <c r="F32" s="268"/>
      <c r="G32" s="40"/>
      <c r="H32" s="40"/>
    </row>
    <row r="33" spans="2:8" s="218" customFormat="1" ht="16.5" thickBot="1">
      <c r="B33" s="269"/>
      <c r="C33" s="270"/>
      <c r="D33" s="270"/>
      <c r="E33" s="271"/>
      <c r="F33" s="271"/>
      <c r="G33" s="8" t="str">
        <f>C24&amp;" SKUPAJ:"</f>
        <v>PROJEKTNA DOKUMENTACIJA SKUPAJ:</v>
      </c>
      <c r="H33" s="272">
        <f>SUM(H$26:H$31)</f>
        <v>0</v>
      </c>
    </row>
  </sheetData>
  <sheetProtection algorithmName="SHA-512" hashValue="kX9tlDjTt0tGAMWHEsafmLKTXiiSZIC6KNdatyKV7FSIz1De+lJp3qFFD3mrv5efWRwZN3g4gloJerFMKdDaKA==" saltValue="2PrlXejPnNeyMlQ6bYlYyw==" spinCount="100000" sheet="1" objects="1" scenarios="1"/>
  <mergeCells count="5">
    <mergeCell ref="C24:D24"/>
    <mergeCell ref="C25:F25"/>
    <mergeCell ref="B14:F14"/>
    <mergeCell ref="C16:D16"/>
    <mergeCell ref="C17:F17"/>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9C"/>
  </sheetPr>
  <dimension ref="B1:K161"/>
  <sheetViews>
    <sheetView view="pageBreakPreview" topLeftCell="A159" zoomScale="85" zoomScaleNormal="100" zoomScaleSheetLayoutView="85" workbookViewId="0">
      <selection activeCell="D10" sqref="D10"/>
    </sheetView>
  </sheetViews>
  <sheetFormatPr defaultColWidth="9.140625" defaultRowHeight="15.75"/>
  <cols>
    <col min="1" max="1" width="9.140625" style="219"/>
    <col min="2" max="3" width="10.7109375" style="221" customWidth="1"/>
    <col min="4" max="4" width="47.7109375" style="216" customWidth="1"/>
    <col min="5" max="5" width="14.7109375" style="1" customWidth="1"/>
    <col min="6" max="6" width="12.7109375" style="1" customWidth="1"/>
    <col min="7" max="7" width="15.7109375" style="1" customWidth="1"/>
    <col min="8" max="8" width="15.7109375" style="217" customWidth="1"/>
    <col min="9" max="9" width="11.5703125" style="218" bestFit="1" customWidth="1"/>
    <col min="10" max="10" width="10.140625" style="219" bestFit="1" customWidth="1"/>
    <col min="11" max="12" width="9.140625" style="219"/>
    <col min="13" max="13" width="9.140625" style="219" customWidth="1"/>
    <col min="14" max="16384" width="9.140625" style="219"/>
  </cols>
  <sheetData>
    <row r="1" spans="2:10">
      <c r="B1" s="214" t="s">
        <v>43</v>
      </c>
      <c r="C1" s="215" t="str">
        <f ca="1">MID(CELL("filename",A1),FIND("]",CELL("filename",A1))+1,255)</f>
        <v>CESTA</v>
      </c>
    </row>
    <row r="3" spans="2:10">
      <c r="B3" s="220" t="s">
        <v>13</v>
      </c>
    </row>
    <row r="4" spans="2:10">
      <c r="B4" s="222" t="str">
        <f ca="1">"REKAPITULACIJA "&amp;C1</f>
        <v>REKAPITULACIJA CESTA</v>
      </c>
      <c r="C4" s="223"/>
      <c r="D4" s="223"/>
      <c r="E4" s="2"/>
      <c r="F4" s="2"/>
      <c r="G4" s="2"/>
      <c r="H4" s="9"/>
      <c r="I4" s="224"/>
    </row>
    <row r="5" spans="2:10">
      <c r="B5" s="225"/>
      <c r="C5" s="226"/>
      <c r="D5" s="227"/>
      <c r="H5" s="228"/>
      <c r="I5" s="229"/>
      <c r="J5" s="230"/>
    </row>
    <row r="6" spans="2:10">
      <c r="B6" s="231" t="s">
        <v>44</v>
      </c>
      <c r="D6" s="232" t="str">
        <f>VLOOKUP(B6,$B$20:$H$9914,2,FALSE)</f>
        <v>PREDDELA</v>
      </c>
      <c r="E6" s="233"/>
      <c r="F6" s="217"/>
      <c r="H6" s="234">
        <f>VLOOKUP($D6&amp;" SKUPAJ:",$G$20:H$9978,2,FALSE)</f>
        <v>0</v>
      </c>
      <c r="I6" s="235"/>
      <c r="J6" s="236"/>
    </row>
    <row r="7" spans="2:10">
      <c r="B7" s="231"/>
      <c r="D7" s="232"/>
      <c r="E7" s="233"/>
      <c r="F7" s="217"/>
      <c r="H7" s="234"/>
      <c r="I7" s="237"/>
      <c r="J7" s="238"/>
    </row>
    <row r="8" spans="2:10">
      <c r="B8" s="231" t="s">
        <v>45</v>
      </c>
      <c r="D8" s="232" t="str">
        <f>VLOOKUP(B8,$B$20:$H$9914,2,FALSE)</f>
        <v>ZEMELJSKA DELA</v>
      </c>
      <c r="E8" s="233"/>
      <c r="F8" s="217"/>
      <c r="H8" s="234">
        <f>VLOOKUP($D8&amp;" SKUPAJ:",$G$20:H$9978,2,FALSE)</f>
        <v>0</v>
      </c>
      <c r="I8" s="239"/>
      <c r="J8" s="240"/>
    </row>
    <row r="9" spans="2:10">
      <c r="B9" s="231"/>
      <c r="D9" s="232"/>
      <c r="E9" s="233"/>
      <c r="F9" s="217"/>
      <c r="H9" s="234"/>
      <c r="I9" s="224"/>
    </row>
    <row r="10" spans="2:10">
      <c r="B10" s="231" t="s">
        <v>42</v>
      </c>
      <c r="D10" s="232" t="str">
        <f>VLOOKUP(B10,$B$20:$H$9914,2,FALSE)</f>
        <v>VOZIŠČNE KONSTRUKCIJE</v>
      </c>
      <c r="E10" s="233"/>
      <c r="F10" s="217"/>
      <c r="H10" s="234">
        <f>VLOOKUP($D10&amp;" SKUPAJ:",$G$20:H$9978,2,FALSE)</f>
        <v>0</v>
      </c>
    </row>
    <row r="11" spans="2:10">
      <c r="B11" s="231"/>
      <c r="D11" s="232"/>
      <c r="E11" s="233"/>
      <c r="F11" s="217"/>
      <c r="H11" s="234"/>
    </row>
    <row r="12" spans="2:10">
      <c r="B12" s="231" t="s">
        <v>46</v>
      </c>
      <c r="D12" s="232" t="str">
        <f>VLOOKUP(B12,$B$20:$H$9914,2,FALSE)</f>
        <v>ODVODNJAVANJE</v>
      </c>
      <c r="E12" s="233"/>
      <c r="F12" s="217"/>
      <c r="H12" s="234">
        <f>VLOOKUP($D12&amp;" SKUPAJ:",$G$20:H$9978,2,FALSE)</f>
        <v>0</v>
      </c>
    </row>
    <row r="13" spans="2:10">
      <c r="B13" s="231"/>
      <c r="D13" s="232"/>
      <c r="E13" s="233"/>
      <c r="F13" s="217"/>
      <c r="H13" s="234"/>
    </row>
    <row r="14" spans="2:10">
      <c r="B14" s="231" t="s">
        <v>47</v>
      </c>
      <c r="D14" s="232" t="str">
        <f>VLOOKUP(B14,$B$20:$H$9914,2,FALSE)</f>
        <v>GRADBENA IN OBRTNIŠKA DELA</v>
      </c>
      <c r="E14" s="233"/>
      <c r="F14" s="217"/>
      <c r="H14" s="234">
        <f>VLOOKUP($D14&amp;" SKUPAJ:",$G$20:H$9978,2,FALSE)</f>
        <v>0</v>
      </c>
    </row>
    <row r="15" spans="2:10">
      <c r="B15" s="231"/>
      <c r="D15" s="232"/>
      <c r="E15" s="233"/>
      <c r="F15" s="217"/>
      <c r="H15" s="234"/>
    </row>
    <row r="16" spans="2:10">
      <c r="B16" s="231" t="s">
        <v>54</v>
      </c>
      <c r="D16" s="232" t="str">
        <f>VLOOKUP(B16,$B$20:$H$9914,2,FALSE)</f>
        <v>OPREMA CEST</v>
      </c>
      <c r="E16" s="233"/>
      <c r="F16" s="217"/>
      <c r="H16" s="234">
        <f>VLOOKUP($D16&amp;" SKUPAJ:",$G$20:H$9978,2,FALSE)</f>
        <v>0</v>
      </c>
    </row>
    <row r="17" spans="2:11" s="218" customFormat="1" ht="16.5" thickBot="1">
      <c r="B17" s="241"/>
      <c r="C17" s="242"/>
      <c r="D17" s="243"/>
      <c r="E17" s="244"/>
      <c r="F17" s="245"/>
      <c r="G17" s="3"/>
      <c r="H17" s="246"/>
    </row>
    <row r="18" spans="2:11" s="218" customFormat="1" ht="16.5" thickTop="1">
      <c r="B18" s="247"/>
      <c r="C18" s="248"/>
      <c r="D18" s="249"/>
      <c r="E18" s="4"/>
      <c r="F18" s="250"/>
      <c r="G18" s="4" t="str">
        <f ca="1">"SKUPAJ "&amp;C1&amp;" (BREZ DDV):"</f>
        <v>SKUPAJ CESTA (BREZ DDV):</v>
      </c>
      <c r="H18" s="251">
        <f>SUM(H6:H16)</f>
        <v>0</v>
      </c>
    </row>
    <row r="20" spans="2:11" s="218" customFormat="1" ht="16.5" thickBot="1">
      <c r="B20" s="252" t="s">
        <v>0</v>
      </c>
      <c r="C20" s="253" t="s">
        <v>1</v>
      </c>
      <c r="D20" s="254" t="s">
        <v>2</v>
      </c>
      <c r="E20" s="5" t="s">
        <v>3</v>
      </c>
      <c r="F20" s="5" t="s">
        <v>4</v>
      </c>
      <c r="G20" s="5" t="s">
        <v>5</v>
      </c>
      <c r="H20" s="5" t="s">
        <v>6</v>
      </c>
    </row>
    <row r="22" spans="2:11">
      <c r="B22" s="286"/>
      <c r="C22" s="286"/>
      <c r="D22" s="286"/>
      <c r="E22" s="286"/>
      <c r="F22" s="286"/>
      <c r="G22" s="41"/>
      <c r="H22" s="41"/>
    </row>
    <row r="24" spans="2:11" s="218" customFormat="1">
      <c r="B24" s="255" t="s">
        <v>44</v>
      </c>
      <c r="C24" s="284" t="s">
        <v>57</v>
      </c>
      <c r="D24" s="284"/>
      <c r="E24" s="256"/>
      <c r="F24" s="257"/>
      <c r="G24" s="6"/>
      <c r="H24" s="258"/>
    </row>
    <row r="25" spans="2:11" s="218" customFormat="1">
      <c r="B25" s="259" t="s">
        <v>70</v>
      </c>
      <c r="C25" s="285" t="s">
        <v>71</v>
      </c>
      <c r="D25" s="285"/>
      <c r="E25" s="285"/>
      <c r="F25" s="285"/>
      <c r="G25" s="7"/>
      <c r="H25" s="260"/>
    </row>
    <row r="26" spans="2:11" s="218" customFormat="1" ht="31.5">
      <c r="B26" s="261">
        <f>+COUNT($B$25:B25)+1</f>
        <v>1</v>
      </c>
      <c r="C26" s="262" t="s">
        <v>255</v>
      </c>
      <c r="D26" s="263" t="s">
        <v>256</v>
      </c>
      <c r="E26" s="9" t="s">
        <v>1370</v>
      </c>
      <c r="F26" s="9">
        <v>1.79</v>
      </c>
      <c r="G26" s="9"/>
      <c r="H26" s="260">
        <f>+$F26*G26</f>
        <v>0</v>
      </c>
      <c r="K26" s="1"/>
    </row>
    <row r="27" spans="2:11" s="218" customFormat="1" ht="31.5">
      <c r="B27" s="261">
        <f>+COUNT($B$25:B26)+1</f>
        <v>2</v>
      </c>
      <c r="C27" s="262" t="s">
        <v>257</v>
      </c>
      <c r="D27" s="263" t="s">
        <v>258</v>
      </c>
      <c r="E27" s="9" t="s">
        <v>741</v>
      </c>
      <c r="F27" s="9">
        <v>92</v>
      </c>
      <c r="G27" s="9"/>
      <c r="H27" s="260">
        <f t="shared" ref="H27:H29" si="0">+$F27*G27</f>
        <v>0</v>
      </c>
      <c r="K27" s="1"/>
    </row>
    <row r="28" spans="2:11" s="218" customFormat="1">
      <c r="B28" s="259" t="s">
        <v>72</v>
      </c>
      <c r="C28" s="285" t="s">
        <v>73</v>
      </c>
      <c r="D28" s="285"/>
      <c r="E28" s="285"/>
      <c r="F28" s="285"/>
      <c r="G28" s="7"/>
      <c r="H28" s="260"/>
      <c r="K28" s="1"/>
    </row>
    <row r="29" spans="2:11" s="218" customFormat="1" ht="47.25">
      <c r="B29" s="261">
        <f>+COUNT($B$25:B28)+1</f>
        <v>3</v>
      </c>
      <c r="C29" s="262" t="s">
        <v>74</v>
      </c>
      <c r="D29" s="263" t="s">
        <v>1350</v>
      </c>
      <c r="E29" s="9" t="s">
        <v>719</v>
      </c>
      <c r="F29" s="9">
        <v>4050</v>
      </c>
      <c r="G29" s="9"/>
      <c r="H29" s="260">
        <f t="shared" si="0"/>
        <v>0</v>
      </c>
      <c r="K29" s="1"/>
    </row>
    <row r="30" spans="2:11" s="218" customFormat="1" ht="47.25">
      <c r="B30" s="261">
        <f>+COUNT($B$25:B29)+1</f>
        <v>4</v>
      </c>
      <c r="C30" s="262" t="s">
        <v>75</v>
      </c>
      <c r="D30" s="263" t="s">
        <v>1351</v>
      </c>
      <c r="E30" s="9" t="s">
        <v>741</v>
      </c>
      <c r="F30" s="9">
        <v>117</v>
      </c>
      <c r="G30" s="9"/>
      <c r="H30" s="260">
        <f t="shared" ref="H30" si="1">+$F30*G30</f>
        <v>0</v>
      </c>
    </row>
    <row r="31" spans="2:11" s="218" customFormat="1" ht="47.25">
      <c r="B31" s="261">
        <f>+COUNT($B$25:B30)+1</f>
        <v>5</v>
      </c>
      <c r="C31" s="262" t="s">
        <v>76</v>
      </c>
      <c r="D31" s="263" t="s">
        <v>1352</v>
      </c>
      <c r="E31" s="9" t="s">
        <v>741</v>
      </c>
      <c r="F31" s="9">
        <v>90</v>
      </c>
      <c r="G31" s="9"/>
      <c r="H31" s="260">
        <f t="shared" ref="H31:H38" si="2">+$F31*G31</f>
        <v>0</v>
      </c>
      <c r="K31" s="1"/>
    </row>
    <row r="32" spans="2:11" s="218" customFormat="1" ht="31.5">
      <c r="B32" s="261">
        <f>+COUNT($B$25:B31)+1</f>
        <v>6</v>
      </c>
      <c r="C32" s="262" t="s">
        <v>77</v>
      </c>
      <c r="D32" s="263" t="s">
        <v>1353</v>
      </c>
      <c r="E32" s="9" t="s">
        <v>741</v>
      </c>
      <c r="F32" s="9">
        <v>117</v>
      </c>
      <c r="G32" s="9"/>
      <c r="H32" s="260">
        <f t="shared" si="2"/>
        <v>0</v>
      </c>
    </row>
    <row r="33" spans="2:11" s="218" customFormat="1" ht="31.5">
      <c r="B33" s="261">
        <f>+COUNT($B$25:B32)+1</f>
        <v>7</v>
      </c>
      <c r="C33" s="262" t="s">
        <v>78</v>
      </c>
      <c r="D33" s="263" t="s">
        <v>1354</v>
      </c>
      <c r="E33" s="9" t="s">
        <v>741</v>
      </c>
      <c r="F33" s="9">
        <v>90</v>
      </c>
      <c r="G33" s="9"/>
      <c r="H33" s="260">
        <f t="shared" si="2"/>
        <v>0</v>
      </c>
      <c r="K33" s="1"/>
    </row>
    <row r="34" spans="2:11" s="218" customFormat="1" ht="31.5">
      <c r="B34" s="261">
        <f>+COUNT($B$25:B33)+1</f>
        <v>8</v>
      </c>
      <c r="C34" s="262" t="s">
        <v>79</v>
      </c>
      <c r="D34" s="263" t="s">
        <v>1355</v>
      </c>
      <c r="E34" s="9" t="s">
        <v>741</v>
      </c>
      <c r="F34" s="9">
        <v>3</v>
      </c>
      <c r="G34" s="9"/>
      <c r="H34" s="260">
        <f t="shared" si="2"/>
        <v>0</v>
      </c>
      <c r="K34" s="1"/>
    </row>
    <row r="35" spans="2:11" s="218" customFormat="1" ht="31.5">
      <c r="B35" s="261">
        <f>+COUNT($B$25:B34)+1</f>
        <v>9</v>
      </c>
      <c r="C35" s="262" t="s">
        <v>259</v>
      </c>
      <c r="D35" s="263" t="s">
        <v>1356</v>
      </c>
      <c r="E35" s="9" t="s">
        <v>741</v>
      </c>
      <c r="F35" s="9">
        <v>4</v>
      </c>
      <c r="G35" s="9"/>
      <c r="H35" s="260">
        <f t="shared" si="2"/>
        <v>0</v>
      </c>
      <c r="K35" s="1"/>
    </row>
    <row r="36" spans="2:11" s="218" customFormat="1" ht="31.5">
      <c r="B36" s="261">
        <f>+COUNT($B$25:B35)+1</f>
        <v>10</v>
      </c>
      <c r="C36" s="262" t="s">
        <v>260</v>
      </c>
      <c r="D36" s="263" t="s">
        <v>1357</v>
      </c>
      <c r="E36" s="9" t="s">
        <v>741</v>
      </c>
      <c r="F36" s="9">
        <v>1</v>
      </c>
      <c r="G36" s="9"/>
      <c r="H36" s="260">
        <f t="shared" si="2"/>
        <v>0</v>
      </c>
      <c r="K36" s="1"/>
    </row>
    <row r="37" spans="2:11" s="218" customFormat="1" ht="31.5">
      <c r="B37" s="261">
        <f>+COUNT($B$25:B36)+1</f>
        <v>11</v>
      </c>
      <c r="C37" s="262" t="s">
        <v>80</v>
      </c>
      <c r="D37" s="263" t="s">
        <v>1358</v>
      </c>
      <c r="E37" s="9" t="s">
        <v>741</v>
      </c>
      <c r="F37" s="9">
        <v>21</v>
      </c>
      <c r="G37" s="9"/>
      <c r="H37" s="260">
        <f t="shared" si="2"/>
        <v>0</v>
      </c>
      <c r="K37" s="1"/>
    </row>
    <row r="38" spans="2:11" s="218" customFormat="1" ht="31.5">
      <c r="B38" s="261">
        <f>+COUNT($B$25:B37)+1</f>
        <v>12</v>
      </c>
      <c r="C38" s="262" t="s">
        <v>253</v>
      </c>
      <c r="D38" s="263" t="s">
        <v>1359</v>
      </c>
      <c r="E38" s="9" t="s">
        <v>719</v>
      </c>
      <c r="F38" s="9">
        <v>3600</v>
      </c>
      <c r="G38" s="9"/>
      <c r="H38" s="260">
        <f t="shared" si="2"/>
        <v>0</v>
      </c>
      <c r="K38" s="1"/>
    </row>
    <row r="39" spans="2:11" s="218" customFormat="1" ht="31.5">
      <c r="B39" s="261">
        <f>+COUNT($B$25:B38)+1</f>
        <v>13</v>
      </c>
      <c r="C39" s="262" t="s">
        <v>82</v>
      </c>
      <c r="D39" s="263" t="s">
        <v>83</v>
      </c>
      <c r="E39" s="9" t="s">
        <v>719</v>
      </c>
      <c r="F39" s="9">
        <v>155</v>
      </c>
      <c r="G39" s="9"/>
      <c r="H39" s="260">
        <f>+$F39*G39</f>
        <v>0</v>
      </c>
      <c r="K39" s="1"/>
    </row>
    <row r="40" spans="2:11" s="218" customFormat="1" ht="31.5">
      <c r="B40" s="261">
        <f>+COUNT($B$25:B39)+1</f>
        <v>14</v>
      </c>
      <c r="C40" s="262" t="s">
        <v>84</v>
      </c>
      <c r="D40" s="263" t="s">
        <v>1360</v>
      </c>
      <c r="E40" s="9" t="s">
        <v>1371</v>
      </c>
      <c r="F40" s="9">
        <v>95</v>
      </c>
      <c r="G40" s="9"/>
      <c r="H40" s="260">
        <f t="shared" ref="H40:H44" si="3">+$F40*G40</f>
        <v>0</v>
      </c>
      <c r="K40" s="1"/>
    </row>
    <row r="41" spans="2:11" s="218" customFormat="1" ht="31.5">
      <c r="B41" s="261">
        <f>+COUNT($B$25:B40)+1</f>
        <v>15</v>
      </c>
      <c r="C41" s="262" t="s">
        <v>262</v>
      </c>
      <c r="D41" s="263" t="s">
        <v>1361</v>
      </c>
      <c r="E41" s="9" t="s">
        <v>1371</v>
      </c>
      <c r="F41" s="9">
        <v>140</v>
      </c>
      <c r="G41" s="9"/>
      <c r="H41" s="260">
        <f t="shared" si="3"/>
        <v>0</v>
      </c>
      <c r="K41" s="1"/>
    </row>
    <row r="42" spans="2:11" s="218" customFormat="1" ht="31.5">
      <c r="B42" s="261">
        <f>+COUNT($B$25:B41)+1</f>
        <v>16</v>
      </c>
      <c r="C42" s="262" t="s">
        <v>86</v>
      </c>
      <c r="D42" s="263" t="s">
        <v>1362</v>
      </c>
      <c r="E42" s="9" t="s">
        <v>714</v>
      </c>
      <c r="F42" s="9">
        <v>38</v>
      </c>
      <c r="G42" s="9"/>
      <c r="H42" s="260">
        <f t="shared" si="3"/>
        <v>0</v>
      </c>
      <c r="K42" s="1"/>
    </row>
    <row r="43" spans="2:11" s="218" customFormat="1" ht="31.5">
      <c r="B43" s="261">
        <f>+COUNT($B$25:B42)+1</f>
        <v>17</v>
      </c>
      <c r="C43" s="262" t="s">
        <v>240</v>
      </c>
      <c r="D43" s="263" t="s">
        <v>1363</v>
      </c>
      <c r="E43" s="9" t="s">
        <v>741</v>
      </c>
      <c r="F43" s="9">
        <v>1</v>
      </c>
      <c r="G43" s="9"/>
      <c r="H43" s="260">
        <f t="shared" si="3"/>
        <v>0</v>
      </c>
      <c r="K43" s="1"/>
    </row>
    <row r="44" spans="2:11" s="218" customFormat="1" ht="47.25">
      <c r="B44" s="261">
        <f>+COUNT($B$25:B43)+1</f>
        <v>18</v>
      </c>
      <c r="C44" s="262" t="s">
        <v>264</v>
      </c>
      <c r="D44" s="263" t="s">
        <v>1364</v>
      </c>
      <c r="E44" s="9" t="s">
        <v>855</v>
      </c>
      <c r="F44" s="9">
        <v>1</v>
      </c>
      <c r="G44" s="9"/>
      <c r="H44" s="260">
        <f t="shared" si="3"/>
        <v>0</v>
      </c>
      <c r="K44" s="1"/>
    </row>
    <row r="45" spans="2:11" s="218" customFormat="1" ht="15.75" customHeight="1">
      <c r="B45" s="264"/>
      <c r="C45" s="265"/>
      <c r="D45" s="266"/>
      <c r="E45" s="267"/>
      <c r="F45" s="268"/>
      <c r="G45" s="40"/>
      <c r="H45" s="40"/>
    </row>
    <row r="46" spans="2:11" s="218" customFormat="1" ht="16.5" thickBot="1">
      <c r="B46" s="269"/>
      <c r="C46" s="270"/>
      <c r="D46" s="270"/>
      <c r="E46" s="271"/>
      <c r="F46" s="271"/>
      <c r="G46" s="8" t="str">
        <f>C24&amp;" SKUPAJ:"</f>
        <v>PREDDELA SKUPAJ:</v>
      </c>
      <c r="H46" s="272">
        <f>SUM(H$26:H$44)</f>
        <v>0</v>
      </c>
    </row>
    <row r="47" spans="2:11" s="218" customFormat="1">
      <c r="B47" s="264"/>
      <c r="C47" s="265"/>
      <c r="D47" s="266"/>
      <c r="E47" s="267"/>
      <c r="F47" s="268"/>
      <c r="G47" s="40"/>
      <c r="H47" s="40"/>
    </row>
    <row r="48" spans="2:11" s="218" customFormat="1">
      <c r="B48" s="255" t="s">
        <v>45</v>
      </c>
      <c r="C48" s="284" t="s">
        <v>59</v>
      </c>
      <c r="D48" s="284"/>
      <c r="E48" s="256"/>
      <c r="F48" s="257"/>
      <c r="G48" s="6"/>
      <c r="H48" s="258"/>
    </row>
    <row r="49" spans="2:8" s="218" customFormat="1">
      <c r="B49" s="259" t="s">
        <v>88</v>
      </c>
      <c r="C49" s="285" t="s">
        <v>89</v>
      </c>
      <c r="D49" s="285"/>
      <c r="E49" s="285"/>
      <c r="F49" s="285"/>
      <c r="G49" s="7"/>
      <c r="H49" s="260"/>
    </row>
    <row r="50" spans="2:8" s="218" customFormat="1" ht="31.5">
      <c r="B50" s="261">
        <f>+COUNT($B$49:B49)+1</f>
        <v>1</v>
      </c>
      <c r="C50" s="262" t="s">
        <v>90</v>
      </c>
      <c r="D50" s="263" t="s">
        <v>265</v>
      </c>
      <c r="E50" s="9" t="s">
        <v>714</v>
      </c>
      <c r="F50" s="9">
        <v>4480</v>
      </c>
      <c r="G50" s="9"/>
      <c r="H50" s="260">
        <f t="shared" ref="H50:H59" si="4">+$F50*G50</f>
        <v>0</v>
      </c>
    </row>
    <row r="51" spans="2:8" s="218" customFormat="1" ht="47.25">
      <c r="B51" s="261">
        <f>+COUNT($B$49:B50)+1</f>
        <v>2</v>
      </c>
      <c r="C51" s="262" t="s">
        <v>91</v>
      </c>
      <c r="D51" s="263" t="s">
        <v>1365</v>
      </c>
      <c r="E51" s="9" t="s">
        <v>714</v>
      </c>
      <c r="F51" s="9">
        <v>820</v>
      </c>
      <c r="G51" s="9"/>
      <c r="H51" s="260">
        <f t="shared" si="4"/>
        <v>0</v>
      </c>
    </row>
    <row r="52" spans="2:8" s="218" customFormat="1" ht="47.25">
      <c r="B52" s="261">
        <f>+COUNT($B$49:B51)+1</f>
        <v>3</v>
      </c>
      <c r="C52" s="262" t="s">
        <v>266</v>
      </c>
      <c r="D52" s="263" t="s">
        <v>1366</v>
      </c>
      <c r="E52" s="9" t="s">
        <v>714</v>
      </c>
      <c r="F52" s="9">
        <v>6050</v>
      </c>
      <c r="G52" s="9"/>
      <c r="H52" s="260">
        <f t="shared" si="4"/>
        <v>0</v>
      </c>
    </row>
    <row r="53" spans="2:8" s="218" customFormat="1" ht="63">
      <c r="B53" s="261">
        <f>+COUNT($B$49:B52)+1</f>
        <v>4</v>
      </c>
      <c r="C53" s="262" t="s">
        <v>246</v>
      </c>
      <c r="D53" s="263" t="s">
        <v>267</v>
      </c>
      <c r="E53" s="9" t="s">
        <v>714</v>
      </c>
      <c r="F53" s="9">
        <v>13500</v>
      </c>
      <c r="G53" s="9"/>
      <c r="H53" s="260">
        <f t="shared" si="4"/>
        <v>0</v>
      </c>
    </row>
    <row r="54" spans="2:8" s="218" customFormat="1" ht="63">
      <c r="B54" s="261">
        <f>+COUNT($B$49:B53)+1</f>
        <v>5</v>
      </c>
      <c r="C54" s="262" t="s">
        <v>268</v>
      </c>
      <c r="D54" s="263" t="s">
        <v>269</v>
      </c>
      <c r="E54" s="9" t="s">
        <v>714</v>
      </c>
      <c r="F54" s="9">
        <v>7450</v>
      </c>
      <c r="G54" s="9"/>
      <c r="H54" s="260">
        <f t="shared" si="4"/>
        <v>0</v>
      </c>
    </row>
    <row r="55" spans="2:8" s="218" customFormat="1" ht="63">
      <c r="B55" s="261">
        <f>+COUNT($B$49:B54)+1</f>
        <v>6</v>
      </c>
      <c r="C55" s="262" t="s">
        <v>94</v>
      </c>
      <c r="D55" s="263" t="s">
        <v>270</v>
      </c>
      <c r="E55" s="9" t="s">
        <v>714</v>
      </c>
      <c r="F55" s="9">
        <v>6750</v>
      </c>
      <c r="G55" s="9"/>
      <c r="H55" s="260">
        <f t="shared" si="4"/>
        <v>0</v>
      </c>
    </row>
    <row r="56" spans="2:8" s="218" customFormat="1" ht="47.25">
      <c r="B56" s="261">
        <f>+COUNT($B$49:B55)+1</f>
        <v>7</v>
      </c>
      <c r="C56" s="262" t="s">
        <v>95</v>
      </c>
      <c r="D56" s="263" t="s">
        <v>1367</v>
      </c>
      <c r="E56" s="9" t="s">
        <v>714</v>
      </c>
      <c r="F56" s="9">
        <v>4800</v>
      </c>
      <c r="G56" s="9"/>
      <c r="H56" s="260">
        <f t="shared" si="4"/>
        <v>0</v>
      </c>
    </row>
    <row r="57" spans="2:8" s="218" customFormat="1">
      <c r="B57" s="259" t="s">
        <v>96</v>
      </c>
      <c r="C57" s="285" t="s">
        <v>97</v>
      </c>
      <c r="D57" s="285"/>
      <c r="E57" s="285"/>
      <c r="F57" s="285"/>
      <c r="G57" s="7"/>
      <c r="H57" s="260"/>
    </row>
    <row r="58" spans="2:8" s="218" customFormat="1" ht="47.25">
      <c r="B58" s="261">
        <f>+COUNT($B$49:B57)+1</f>
        <v>8</v>
      </c>
      <c r="C58" s="262" t="s">
        <v>98</v>
      </c>
      <c r="D58" s="263" t="s">
        <v>271</v>
      </c>
      <c r="E58" s="9" t="s">
        <v>719</v>
      </c>
      <c r="F58" s="9">
        <v>24500</v>
      </c>
      <c r="G58" s="9"/>
      <c r="H58" s="260">
        <f t="shared" si="4"/>
        <v>0</v>
      </c>
    </row>
    <row r="59" spans="2:8" s="218" customFormat="1" ht="31.5">
      <c r="B59" s="261">
        <f>+COUNT($B$49:B58)+1</f>
        <v>9</v>
      </c>
      <c r="C59" s="262" t="s">
        <v>120</v>
      </c>
      <c r="D59" s="263" t="s">
        <v>272</v>
      </c>
      <c r="E59" s="9" t="s">
        <v>719</v>
      </c>
      <c r="F59" s="9">
        <v>7800</v>
      </c>
      <c r="G59" s="9"/>
      <c r="H59" s="260">
        <f t="shared" si="4"/>
        <v>0</v>
      </c>
    </row>
    <row r="60" spans="2:8" s="218" customFormat="1">
      <c r="B60" s="259" t="s">
        <v>101</v>
      </c>
      <c r="C60" s="285" t="s">
        <v>104</v>
      </c>
      <c r="D60" s="285"/>
      <c r="E60" s="285"/>
      <c r="F60" s="285"/>
      <c r="G60" s="7"/>
      <c r="H60" s="260"/>
    </row>
    <row r="61" spans="2:8" s="218" customFormat="1" ht="47.25">
      <c r="B61" s="261">
        <f>+COUNT($B$49:B60)+1</f>
        <v>10</v>
      </c>
      <c r="C61" s="262" t="s">
        <v>99</v>
      </c>
      <c r="D61" s="263" t="s">
        <v>273</v>
      </c>
      <c r="E61" s="9" t="s">
        <v>714</v>
      </c>
      <c r="F61" s="9">
        <v>18200</v>
      </c>
      <c r="G61" s="9"/>
      <c r="H61" s="260">
        <f t="shared" ref="H61" si="5">+$F61*G61</f>
        <v>0</v>
      </c>
    </row>
    <row r="62" spans="2:8" s="218" customFormat="1" ht="47.25">
      <c r="B62" s="261">
        <f>+COUNT($B$49:B61)+1</f>
        <v>11</v>
      </c>
      <c r="C62" s="262" t="s">
        <v>274</v>
      </c>
      <c r="D62" s="263" t="s">
        <v>275</v>
      </c>
      <c r="E62" s="9" t="s">
        <v>714</v>
      </c>
      <c r="F62" s="9">
        <v>9500</v>
      </c>
      <c r="G62" s="9"/>
      <c r="H62" s="260">
        <f t="shared" ref="H62" si="6">+$F62*G62</f>
        <v>0</v>
      </c>
    </row>
    <row r="63" spans="2:8" s="218" customFormat="1" ht="47.25">
      <c r="B63" s="261">
        <f>+COUNT($B$49:B62)+1</f>
        <v>12</v>
      </c>
      <c r="C63" s="262" t="s">
        <v>276</v>
      </c>
      <c r="D63" s="263" t="s">
        <v>277</v>
      </c>
      <c r="E63" s="9" t="s">
        <v>714</v>
      </c>
      <c r="F63" s="9">
        <v>20</v>
      </c>
      <c r="G63" s="9"/>
      <c r="H63" s="260">
        <f t="shared" ref="H63:H64" si="7">+$F63*G63</f>
        <v>0</v>
      </c>
    </row>
    <row r="64" spans="2:8" s="218" customFormat="1" ht="47.25">
      <c r="B64" s="261">
        <f>+COUNT($B$49:B63)+1</f>
        <v>13</v>
      </c>
      <c r="C64" s="262" t="s">
        <v>278</v>
      </c>
      <c r="D64" s="263" t="s">
        <v>279</v>
      </c>
      <c r="E64" s="9" t="s">
        <v>714</v>
      </c>
      <c r="F64" s="9">
        <v>6900</v>
      </c>
      <c r="G64" s="9"/>
      <c r="H64" s="260">
        <f t="shared" si="7"/>
        <v>0</v>
      </c>
    </row>
    <row r="65" spans="2:10" s="218" customFormat="1">
      <c r="B65" s="259" t="s">
        <v>103</v>
      </c>
      <c r="C65" s="285" t="s">
        <v>106</v>
      </c>
      <c r="D65" s="285"/>
      <c r="E65" s="285"/>
      <c r="F65" s="285"/>
      <c r="G65" s="7"/>
      <c r="H65" s="260"/>
    </row>
    <row r="66" spans="2:10" s="218" customFormat="1" ht="31.5">
      <c r="B66" s="261">
        <f>+COUNT($B$49:B65)+1</f>
        <v>14</v>
      </c>
      <c r="C66" s="262" t="s">
        <v>212</v>
      </c>
      <c r="D66" s="263" t="s">
        <v>213</v>
      </c>
      <c r="E66" s="9" t="s">
        <v>719</v>
      </c>
      <c r="F66" s="9">
        <v>21900</v>
      </c>
      <c r="G66" s="9"/>
      <c r="H66" s="260">
        <f t="shared" ref="H66:H68" si="8">+$F66*G66</f>
        <v>0</v>
      </c>
    </row>
    <row r="67" spans="2:10" s="218" customFormat="1">
      <c r="B67" s="261">
        <f>+COUNT($B$49:B66)+1</f>
        <v>15</v>
      </c>
      <c r="C67" s="262" t="s">
        <v>108</v>
      </c>
      <c r="D67" s="263" t="s">
        <v>65</v>
      </c>
      <c r="E67" s="9" t="s">
        <v>719</v>
      </c>
      <c r="F67" s="9">
        <v>21900</v>
      </c>
      <c r="G67" s="9"/>
      <c r="H67" s="260">
        <f t="shared" si="8"/>
        <v>0</v>
      </c>
    </row>
    <row r="68" spans="2:10" s="218" customFormat="1" ht="47.25">
      <c r="B68" s="261">
        <f>+COUNT($B$49:B67)+1</f>
        <v>16</v>
      </c>
      <c r="C68" s="262" t="s">
        <v>197</v>
      </c>
      <c r="D68" s="263" t="s">
        <v>280</v>
      </c>
      <c r="E68" s="9" t="s">
        <v>714</v>
      </c>
      <c r="F68" s="9">
        <v>10</v>
      </c>
      <c r="G68" s="9"/>
      <c r="H68" s="260">
        <f t="shared" si="8"/>
        <v>0</v>
      </c>
    </row>
    <row r="69" spans="2:10" s="218" customFormat="1">
      <c r="B69" s="259" t="s">
        <v>105</v>
      </c>
      <c r="C69" s="285" t="s">
        <v>117</v>
      </c>
      <c r="D69" s="285"/>
      <c r="E69" s="285"/>
      <c r="F69" s="285"/>
      <c r="G69" s="7"/>
      <c r="H69" s="260"/>
    </row>
    <row r="70" spans="2:10" s="218" customFormat="1" ht="31.5">
      <c r="B70" s="261">
        <f>+COUNT($B$49:B69)+1</f>
        <v>17</v>
      </c>
      <c r="C70" s="262" t="s">
        <v>113</v>
      </c>
      <c r="D70" s="263" t="s">
        <v>114</v>
      </c>
      <c r="E70" s="9" t="s">
        <v>723</v>
      </c>
      <c r="F70" s="9">
        <v>864</v>
      </c>
      <c r="G70" s="9"/>
      <c r="H70" s="260">
        <f t="shared" ref="H70" si="9">+$F70*G70</f>
        <v>0</v>
      </c>
    </row>
    <row r="71" spans="2:10" s="218" customFormat="1" ht="31.5">
      <c r="B71" s="261">
        <f>+COUNT($B$49:B70)+1</f>
        <v>18</v>
      </c>
      <c r="C71" s="262" t="s">
        <v>115</v>
      </c>
      <c r="D71" s="263" t="s">
        <v>281</v>
      </c>
      <c r="E71" s="9" t="s">
        <v>723</v>
      </c>
      <c r="F71" s="9">
        <v>10</v>
      </c>
      <c r="G71" s="9"/>
      <c r="H71" s="260">
        <f t="shared" ref="H71" si="10">+$F71*G71</f>
        <v>0</v>
      </c>
    </row>
    <row r="72" spans="2:10" s="218" customFormat="1" ht="15.75" customHeight="1">
      <c r="B72" s="264"/>
      <c r="C72" s="265"/>
      <c r="D72" s="266"/>
      <c r="E72" s="267"/>
      <c r="F72" s="268"/>
      <c r="G72" s="40"/>
      <c r="H72" s="40"/>
    </row>
    <row r="73" spans="2:10" s="218" customFormat="1">
      <c r="B73" s="269"/>
      <c r="C73" s="270"/>
      <c r="D73" s="270"/>
      <c r="E73" s="271"/>
      <c r="F73" s="271"/>
      <c r="G73" s="8" t="str">
        <f>C48&amp;" SKUPAJ:"</f>
        <v>ZEMELJSKA DELA SKUPAJ:</v>
      </c>
      <c r="H73" s="272">
        <f>SUM(H$50:H$71)</f>
        <v>0</v>
      </c>
    </row>
    <row r="74" spans="2:10" s="218" customFormat="1">
      <c r="B74" s="273"/>
      <c r="C74" s="265"/>
      <c r="D74" s="274"/>
      <c r="E74" s="275"/>
      <c r="F74" s="268"/>
      <c r="G74" s="40"/>
      <c r="H74" s="40"/>
      <c r="J74" s="219"/>
    </row>
    <row r="75" spans="2:10" s="218" customFormat="1">
      <c r="B75" s="255" t="s">
        <v>42</v>
      </c>
      <c r="C75" s="284" t="s">
        <v>67</v>
      </c>
      <c r="D75" s="284"/>
      <c r="E75" s="256"/>
      <c r="F75" s="257"/>
      <c r="G75" s="6"/>
      <c r="H75" s="258"/>
      <c r="J75" s="219"/>
    </row>
    <row r="76" spans="2:10" s="218" customFormat="1">
      <c r="B76" s="259" t="s">
        <v>118</v>
      </c>
      <c r="C76" s="285" t="s">
        <v>119</v>
      </c>
      <c r="D76" s="285"/>
      <c r="E76" s="285"/>
      <c r="F76" s="285"/>
      <c r="G76" s="7"/>
      <c r="H76" s="260"/>
    </row>
    <row r="77" spans="2:10" s="218" customFormat="1" ht="47.25">
      <c r="B77" s="261">
        <f>+COUNT($B$76:B76)+1</f>
        <v>1</v>
      </c>
      <c r="C77" s="262" t="s">
        <v>248</v>
      </c>
      <c r="D77" s="263" t="s">
        <v>282</v>
      </c>
      <c r="E77" s="9" t="s">
        <v>714</v>
      </c>
      <c r="F77" s="9">
        <v>4500</v>
      </c>
      <c r="G77" s="9"/>
      <c r="H77" s="260">
        <f t="shared" ref="H77:H81" si="11">+$F77*G77</f>
        <v>0</v>
      </c>
      <c r="J77" s="219"/>
    </row>
    <row r="78" spans="2:10" s="218" customFormat="1" ht="47.25">
      <c r="B78" s="261">
        <f>+COUNT($B$76:B77)+1</f>
        <v>2</v>
      </c>
      <c r="C78" s="262" t="s">
        <v>283</v>
      </c>
      <c r="D78" s="263" t="s">
        <v>284</v>
      </c>
      <c r="E78" s="9" t="s">
        <v>719</v>
      </c>
      <c r="F78" s="9">
        <v>13850</v>
      </c>
      <c r="G78" s="9"/>
      <c r="H78" s="260">
        <f t="shared" si="11"/>
        <v>0</v>
      </c>
      <c r="J78" s="219"/>
    </row>
    <row r="79" spans="2:10" s="218" customFormat="1" ht="47.25">
      <c r="B79" s="261">
        <f>+COUNT($B$76:B78)+1</f>
        <v>3</v>
      </c>
      <c r="C79" s="262" t="s">
        <v>285</v>
      </c>
      <c r="D79" s="263" t="s">
        <v>286</v>
      </c>
      <c r="E79" s="9" t="s">
        <v>719</v>
      </c>
      <c r="F79" s="9">
        <v>1650</v>
      </c>
      <c r="G79" s="9"/>
      <c r="H79" s="260">
        <f t="shared" si="11"/>
        <v>0</v>
      </c>
      <c r="J79" s="219"/>
    </row>
    <row r="80" spans="2:10" s="218" customFormat="1">
      <c r="B80" s="259" t="s">
        <v>121</v>
      </c>
      <c r="C80" s="285" t="s">
        <v>122</v>
      </c>
      <c r="D80" s="285"/>
      <c r="E80" s="285"/>
      <c r="F80" s="285"/>
      <c r="G80" s="7"/>
      <c r="H80" s="260"/>
    </row>
    <row r="81" spans="2:10" s="218" customFormat="1" ht="63">
      <c r="B81" s="261">
        <f>+COUNT($B$76:B80)+1</f>
        <v>4</v>
      </c>
      <c r="C81" s="262" t="s">
        <v>1528</v>
      </c>
      <c r="D81" s="263" t="s">
        <v>1529</v>
      </c>
      <c r="E81" s="9" t="s">
        <v>719</v>
      </c>
      <c r="F81" s="9">
        <v>13000</v>
      </c>
      <c r="G81" s="9"/>
      <c r="H81" s="260">
        <f t="shared" si="11"/>
        <v>0</v>
      </c>
      <c r="J81" s="219"/>
    </row>
    <row r="82" spans="2:10" s="218" customFormat="1" ht="47.25">
      <c r="B82" s="261">
        <f>+COUNT($B$76:B81)+1</f>
        <v>5</v>
      </c>
      <c r="C82" s="262" t="s">
        <v>287</v>
      </c>
      <c r="D82" s="263" t="s">
        <v>288</v>
      </c>
      <c r="E82" s="9" t="s">
        <v>719</v>
      </c>
      <c r="F82" s="9">
        <v>2400</v>
      </c>
      <c r="G82" s="9"/>
      <c r="H82" s="260">
        <f t="shared" ref="H82" si="12">+$F82*G82</f>
        <v>0</v>
      </c>
      <c r="J82" s="219"/>
    </row>
    <row r="83" spans="2:10" s="218" customFormat="1" ht="31.5">
      <c r="B83" s="261">
        <f>+COUNT($B$76:B82)+1</f>
        <v>6</v>
      </c>
      <c r="C83" s="262" t="s">
        <v>142</v>
      </c>
      <c r="D83" s="263" t="s">
        <v>289</v>
      </c>
      <c r="E83" s="9" t="s">
        <v>719</v>
      </c>
      <c r="F83" s="9">
        <v>155</v>
      </c>
      <c r="G83" s="9"/>
      <c r="H83" s="260">
        <f t="shared" ref="H83:H87" si="13">+$F83*G83</f>
        <v>0</v>
      </c>
      <c r="J83" s="219"/>
    </row>
    <row r="84" spans="2:10" s="218" customFormat="1" ht="31.5">
      <c r="B84" s="261">
        <f>+COUNT($B$76:B83)+1</f>
        <v>7</v>
      </c>
      <c r="C84" s="262" t="s">
        <v>124</v>
      </c>
      <c r="D84" s="263" t="s">
        <v>125</v>
      </c>
      <c r="E84" s="9" t="s">
        <v>719</v>
      </c>
      <c r="F84" s="9">
        <v>2455</v>
      </c>
      <c r="G84" s="9"/>
      <c r="H84" s="260">
        <f t="shared" si="13"/>
        <v>0</v>
      </c>
      <c r="J84" s="219"/>
    </row>
    <row r="85" spans="2:10" s="218" customFormat="1" ht="31.5">
      <c r="B85" s="261">
        <f>+COUNT($B$76:B84)+1</f>
        <v>8</v>
      </c>
      <c r="C85" s="262" t="s">
        <v>1530</v>
      </c>
      <c r="D85" s="263" t="s">
        <v>1531</v>
      </c>
      <c r="E85" s="9" t="s">
        <v>719</v>
      </c>
      <c r="F85" s="9">
        <v>13100</v>
      </c>
      <c r="G85" s="9"/>
      <c r="H85" s="260">
        <f t="shared" ref="H85" si="14">+$F85*G85</f>
        <v>0</v>
      </c>
      <c r="J85" s="219"/>
    </row>
    <row r="86" spans="2:10" s="218" customFormat="1">
      <c r="B86" s="259" t="s">
        <v>127</v>
      </c>
      <c r="C86" s="285" t="s">
        <v>128</v>
      </c>
      <c r="D86" s="285"/>
      <c r="E86" s="285"/>
      <c r="F86" s="285"/>
      <c r="G86" s="7"/>
      <c r="H86" s="260"/>
    </row>
    <row r="87" spans="2:10" s="218" customFormat="1" ht="63">
      <c r="B87" s="261">
        <f>+COUNT($B$76:B86)+1</f>
        <v>9</v>
      </c>
      <c r="C87" s="262" t="s">
        <v>290</v>
      </c>
      <c r="D87" s="263" t="s">
        <v>291</v>
      </c>
      <c r="E87" s="9" t="s">
        <v>719</v>
      </c>
      <c r="F87" s="9">
        <v>80</v>
      </c>
      <c r="G87" s="9"/>
      <c r="H87" s="260">
        <f t="shared" si="13"/>
        <v>0</v>
      </c>
      <c r="J87" s="219"/>
    </row>
    <row r="88" spans="2:10" s="218" customFormat="1" ht="126">
      <c r="B88" s="261">
        <f>+COUNT($B$76:B87)+1</f>
        <v>10</v>
      </c>
      <c r="C88" s="262" t="s">
        <v>129</v>
      </c>
      <c r="D88" s="263" t="s">
        <v>292</v>
      </c>
      <c r="E88" s="9" t="s">
        <v>719</v>
      </c>
      <c r="F88" s="9">
        <v>270</v>
      </c>
      <c r="G88" s="9"/>
      <c r="H88" s="260">
        <f t="shared" ref="H88:H90" si="15">+$F88*G88</f>
        <v>0</v>
      </c>
      <c r="J88" s="219"/>
    </row>
    <row r="89" spans="2:10" s="218" customFormat="1">
      <c r="B89" s="259" t="s">
        <v>131</v>
      </c>
      <c r="C89" s="285" t="s">
        <v>132</v>
      </c>
      <c r="D89" s="285"/>
      <c r="E89" s="285"/>
      <c r="F89" s="285"/>
      <c r="G89" s="7"/>
      <c r="H89" s="260"/>
    </row>
    <row r="90" spans="2:10" s="218" customFormat="1" ht="47.25">
      <c r="B90" s="261">
        <f>+COUNT($B$76:B89)+1</f>
        <v>11</v>
      </c>
      <c r="C90" s="262" t="s">
        <v>133</v>
      </c>
      <c r="D90" s="263" t="s">
        <v>134</v>
      </c>
      <c r="E90" s="9" t="s">
        <v>1371</v>
      </c>
      <c r="F90" s="9">
        <v>3300</v>
      </c>
      <c r="G90" s="9"/>
      <c r="H90" s="260">
        <f t="shared" si="15"/>
        <v>0</v>
      </c>
      <c r="J90" s="219"/>
    </row>
    <row r="91" spans="2:10" s="218" customFormat="1" ht="78.75">
      <c r="B91" s="261">
        <f>+COUNT($B$76:B90)+1</f>
        <v>12</v>
      </c>
      <c r="C91" s="262" t="s">
        <v>293</v>
      </c>
      <c r="D91" s="263" t="s">
        <v>294</v>
      </c>
      <c r="E91" s="9" t="s">
        <v>1371</v>
      </c>
      <c r="F91" s="9">
        <v>220</v>
      </c>
      <c r="G91" s="9"/>
      <c r="H91" s="260">
        <f t="shared" ref="H91:H93" si="16">+$F91*G91</f>
        <v>0</v>
      </c>
      <c r="J91" s="219"/>
    </row>
    <row r="92" spans="2:10" s="218" customFormat="1">
      <c r="B92" s="259" t="s">
        <v>137</v>
      </c>
      <c r="C92" s="285" t="s">
        <v>138</v>
      </c>
      <c r="D92" s="285"/>
      <c r="E92" s="285"/>
      <c r="F92" s="285"/>
      <c r="G92" s="7"/>
      <c r="H92" s="260"/>
    </row>
    <row r="93" spans="2:10" s="218" customFormat="1" ht="47.25">
      <c r="B93" s="261">
        <f>+COUNT($B$76:B92)+1</f>
        <v>13</v>
      </c>
      <c r="C93" s="262" t="s">
        <v>135</v>
      </c>
      <c r="D93" s="263" t="s">
        <v>295</v>
      </c>
      <c r="E93" s="9" t="s">
        <v>714</v>
      </c>
      <c r="F93" s="9">
        <v>90</v>
      </c>
      <c r="G93" s="9"/>
      <c r="H93" s="260">
        <f t="shared" si="16"/>
        <v>0</v>
      </c>
      <c r="J93" s="219"/>
    </row>
    <row r="94" spans="2:10" s="218" customFormat="1" ht="31.5">
      <c r="B94" s="261">
        <f>+COUNT($B$76:B93)+1</f>
        <v>14</v>
      </c>
      <c r="C94" s="262" t="s">
        <v>296</v>
      </c>
      <c r="D94" s="263" t="s">
        <v>297</v>
      </c>
      <c r="E94" s="9" t="s">
        <v>719</v>
      </c>
      <c r="F94" s="9">
        <v>500</v>
      </c>
      <c r="G94" s="9"/>
      <c r="H94" s="260">
        <f t="shared" ref="H94" si="17">+$F94*G94</f>
        <v>0</v>
      </c>
      <c r="J94" s="219"/>
    </row>
    <row r="95" spans="2:10" s="218" customFormat="1" ht="15.75" customHeight="1">
      <c r="B95" s="264"/>
      <c r="C95" s="265"/>
      <c r="D95" s="266"/>
      <c r="E95" s="267"/>
      <c r="F95" s="268"/>
      <c r="G95" s="40"/>
      <c r="H95" s="40"/>
    </row>
    <row r="96" spans="2:10" s="218" customFormat="1" ht="16.5" thickBot="1">
      <c r="B96" s="269"/>
      <c r="C96" s="270"/>
      <c r="D96" s="270"/>
      <c r="E96" s="271"/>
      <c r="F96" s="271"/>
      <c r="G96" s="8" t="str">
        <f>C75&amp;" SKUPAJ:"</f>
        <v>VOZIŠČNE KONSTRUKCIJE SKUPAJ:</v>
      </c>
      <c r="H96" s="272">
        <f>SUM(H$76:H$94)</f>
        <v>0</v>
      </c>
    </row>
    <row r="97" spans="2:10" s="218" customFormat="1">
      <c r="B97" s="273"/>
      <c r="C97" s="265"/>
      <c r="D97" s="274"/>
      <c r="E97" s="275"/>
      <c r="F97" s="268"/>
      <c r="G97" s="40"/>
      <c r="H97" s="40"/>
      <c r="J97" s="219"/>
    </row>
    <row r="98" spans="2:10" s="218" customFormat="1">
      <c r="B98" s="255" t="s">
        <v>46</v>
      </c>
      <c r="C98" s="284" t="s">
        <v>7</v>
      </c>
      <c r="D98" s="284"/>
      <c r="E98" s="256"/>
      <c r="F98" s="257"/>
      <c r="G98" s="6"/>
      <c r="H98" s="258"/>
      <c r="J98" s="219"/>
    </row>
    <row r="99" spans="2:10" s="218" customFormat="1">
      <c r="B99" s="259" t="s">
        <v>143</v>
      </c>
      <c r="C99" s="285" t="s">
        <v>144</v>
      </c>
      <c r="D99" s="285"/>
      <c r="E99" s="285"/>
      <c r="F99" s="285"/>
      <c r="G99" s="7"/>
      <c r="H99" s="260"/>
    </row>
    <row r="100" spans="2:10" s="218" customFormat="1" ht="78.75">
      <c r="B100" s="261">
        <f>+COUNT($B99:B$99)+1</f>
        <v>1</v>
      </c>
      <c r="C100" s="262" t="s">
        <v>298</v>
      </c>
      <c r="D100" s="263" t="s">
        <v>299</v>
      </c>
      <c r="E100" s="9" t="s">
        <v>1371</v>
      </c>
      <c r="F100" s="9">
        <v>1770</v>
      </c>
      <c r="G100" s="9"/>
      <c r="H100" s="260">
        <f t="shared" ref="H100:H102" si="18">+$F100*G100</f>
        <v>0</v>
      </c>
      <c r="J100" s="219"/>
    </row>
    <row r="101" spans="2:10" s="218" customFormat="1" ht="47.25">
      <c r="B101" s="261">
        <f>+COUNT($B$99:B100)+1</f>
        <v>2</v>
      </c>
      <c r="C101" s="262" t="s">
        <v>300</v>
      </c>
      <c r="D101" s="263" t="s">
        <v>301</v>
      </c>
      <c r="E101" s="9" t="s">
        <v>1371</v>
      </c>
      <c r="F101" s="9">
        <v>410</v>
      </c>
      <c r="G101" s="9"/>
      <c r="H101" s="260">
        <f t="shared" si="18"/>
        <v>0</v>
      </c>
      <c r="J101" s="219"/>
    </row>
    <row r="102" spans="2:10" s="218" customFormat="1" ht="63">
      <c r="B102" s="261">
        <f>+COUNT($B$99:B101)+1</f>
        <v>3</v>
      </c>
      <c r="C102" s="262" t="s">
        <v>302</v>
      </c>
      <c r="D102" s="263" t="s">
        <v>303</v>
      </c>
      <c r="E102" s="9" t="s">
        <v>1371</v>
      </c>
      <c r="F102" s="9">
        <v>45</v>
      </c>
      <c r="G102" s="9"/>
      <c r="H102" s="260">
        <f t="shared" si="18"/>
        <v>0</v>
      </c>
      <c r="J102" s="219"/>
    </row>
    <row r="103" spans="2:10" s="218" customFormat="1">
      <c r="B103" s="259" t="s">
        <v>145</v>
      </c>
      <c r="C103" s="285" t="s">
        <v>146</v>
      </c>
      <c r="D103" s="285"/>
      <c r="E103" s="285"/>
      <c r="F103" s="285"/>
      <c r="G103" s="7"/>
      <c r="H103" s="260"/>
    </row>
    <row r="104" spans="2:10" s="218" customFormat="1" ht="63">
      <c r="B104" s="261">
        <f>+COUNT($B$99:B103)+1</f>
        <v>4</v>
      </c>
      <c r="C104" s="262" t="s">
        <v>141</v>
      </c>
      <c r="D104" s="263" t="s">
        <v>304</v>
      </c>
      <c r="E104" s="9" t="s">
        <v>1371</v>
      </c>
      <c r="F104" s="9">
        <v>1100</v>
      </c>
      <c r="G104" s="9"/>
      <c r="H104" s="260">
        <f t="shared" ref="H104" si="19">+$F104*G104</f>
        <v>0</v>
      </c>
      <c r="J104" s="219"/>
    </row>
    <row r="105" spans="2:10" s="218" customFormat="1" ht="15.75" customHeight="1">
      <c r="B105" s="264"/>
      <c r="C105" s="265"/>
      <c r="D105" s="266"/>
      <c r="E105" s="267"/>
      <c r="F105" s="268"/>
      <c r="G105" s="40"/>
      <c r="H105" s="40"/>
    </row>
    <row r="106" spans="2:10" s="218" customFormat="1">
      <c r="B106" s="269"/>
      <c r="C106" s="270"/>
      <c r="D106" s="270"/>
      <c r="E106" s="271"/>
      <c r="F106" s="271"/>
      <c r="G106" s="8" t="str">
        <f>C98&amp;" SKUPAJ:"</f>
        <v>ODVODNJAVANJE SKUPAJ:</v>
      </c>
      <c r="H106" s="272">
        <f>SUM(H$100:H$104)</f>
        <v>0</v>
      </c>
    </row>
    <row r="107" spans="2:10" s="218" customFormat="1">
      <c r="B107" s="273"/>
      <c r="C107" s="265"/>
      <c r="D107" s="274"/>
      <c r="E107" s="275"/>
      <c r="F107" s="268"/>
      <c r="G107" s="40"/>
      <c r="H107" s="40"/>
      <c r="J107" s="219"/>
    </row>
    <row r="108" spans="2:10" s="218" customFormat="1">
      <c r="B108" s="255" t="s">
        <v>47</v>
      </c>
      <c r="C108" s="284" t="s">
        <v>58</v>
      </c>
      <c r="D108" s="284"/>
      <c r="E108" s="256"/>
      <c r="F108" s="257"/>
      <c r="G108" s="6"/>
      <c r="H108" s="258"/>
      <c r="J108" s="219"/>
    </row>
    <row r="109" spans="2:10" s="218" customFormat="1">
      <c r="B109" s="259" t="s">
        <v>151</v>
      </c>
      <c r="C109" s="285" t="s">
        <v>152</v>
      </c>
      <c r="D109" s="285"/>
      <c r="E109" s="285"/>
      <c r="F109" s="285"/>
      <c r="G109" s="7"/>
      <c r="H109" s="260"/>
    </row>
    <row r="110" spans="2:10" s="218" customFormat="1" ht="31.5">
      <c r="B110" s="261">
        <f>+COUNT($B$109:B109)+1</f>
        <v>1</v>
      </c>
      <c r="C110" s="262" t="s">
        <v>236</v>
      </c>
      <c r="D110" s="263" t="s">
        <v>305</v>
      </c>
      <c r="E110" s="9" t="s">
        <v>719</v>
      </c>
      <c r="F110" s="9">
        <v>100</v>
      </c>
      <c r="G110" s="9"/>
      <c r="H110" s="260">
        <f t="shared" ref="H110:H112" si="20">+$F110*G110</f>
        <v>0</v>
      </c>
      <c r="J110" s="219"/>
    </row>
    <row r="111" spans="2:10" s="218" customFormat="1">
      <c r="B111" s="259" t="s">
        <v>156</v>
      </c>
      <c r="C111" s="285" t="s">
        <v>157</v>
      </c>
      <c r="D111" s="285"/>
      <c r="E111" s="285"/>
      <c r="F111" s="285"/>
      <c r="G111" s="7"/>
      <c r="H111" s="260"/>
    </row>
    <row r="112" spans="2:10" s="218" customFormat="1" ht="78.75">
      <c r="B112" s="261">
        <f>+COUNT($B$109:B111)+1</f>
        <v>2</v>
      </c>
      <c r="C112" s="262" t="s">
        <v>207</v>
      </c>
      <c r="D112" s="263" t="s">
        <v>306</v>
      </c>
      <c r="E112" s="9" t="s">
        <v>1372</v>
      </c>
      <c r="F112" s="9">
        <v>4840</v>
      </c>
      <c r="G112" s="9"/>
      <c r="H112" s="260">
        <f t="shared" si="20"/>
        <v>0</v>
      </c>
      <c r="J112" s="219"/>
    </row>
    <row r="113" spans="2:10" s="218" customFormat="1" ht="78.75">
      <c r="B113" s="261">
        <f>+COUNT($B$109:B112)+1</f>
        <v>3</v>
      </c>
      <c r="C113" s="262" t="s">
        <v>153</v>
      </c>
      <c r="D113" s="263" t="s">
        <v>307</v>
      </c>
      <c r="E113" s="9" t="s">
        <v>1372</v>
      </c>
      <c r="F113" s="9">
        <v>550</v>
      </c>
      <c r="G113" s="9"/>
      <c r="H113" s="260">
        <f t="shared" ref="H113" si="21">+$F113*G113</f>
        <v>0</v>
      </c>
      <c r="J113" s="219"/>
    </row>
    <row r="114" spans="2:10" s="218" customFormat="1">
      <c r="B114" s="259" t="s">
        <v>158</v>
      </c>
      <c r="C114" s="285" t="s">
        <v>161</v>
      </c>
      <c r="D114" s="285"/>
      <c r="E114" s="285"/>
      <c r="F114" s="285"/>
      <c r="G114" s="7"/>
      <c r="H114" s="260"/>
    </row>
    <row r="115" spans="2:10" s="218" customFormat="1" ht="47.25">
      <c r="B115" s="261">
        <f>+COUNT($B$109:B114)+1</f>
        <v>4</v>
      </c>
      <c r="C115" s="262" t="s">
        <v>209</v>
      </c>
      <c r="D115" s="263" t="s">
        <v>308</v>
      </c>
      <c r="E115" s="9" t="s">
        <v>714</v>
      </c>
      <c r="F115" s="9">
        <v>40</v>
      </c>
      <c r="G115" s="9"/>
      <c r="H115" s="260">
        <f t="shared" ref="H115" si="22">+$F115*G115</f>
        <v>0</v>
      </c>
      <c r="J115" s="219"/>
    </row>
    <row r="116" spans="2:10" s="218" customFormat="1" ht="63">
      <c r="B116" s="261">
        <f>+COUNT($B$109:B115)+1</f>
        <v>5</v>
      </c>
      <c r="C116" s="262" t="s">
        <v>309</v>
      </c>
      <c r="D116" s="263" t="s">
        <v>310</v>
      </c>
      <c r="E116" s="9" t="s">
        <v>714</v>
      </c>
      <c r="F116" s="9">
        <v>86</v>
      </c>
      <c r="G116" s="9"/>
      <c r="H116" s="260">
        <f t="shared" ref="H116:H118" si="23">+$F116*G116</f>
        <v>0</v>
      </c>
      <c r="J116" s="219"/>
    </row>
    <row r="117" spans="2:10" s="218" customFormat="1">
      <c r="B117" s="259" t="s">
        <v>160</v>
      </c>
      <c r="C117" s="285" t="s">
        <v>202</v>
      </c>
      <c r="D117" s="285"/>
      <c r="E117" s="285"/>
      <c r="F117" s="285"/>
      <c r="G117" s="7"/>
      <c r="H117" s="260"/>
    </row>
    <row r="118" spans="2:10" s="218" customFormat="1" ht="110.25">
      <c r="B118" s="261">
        <f>+COUNT($B$109:B117)+1</f>
        <v>6</v>
      </c>
      <c r="C118" s="262" t="s">
        <v>311</v>
      </c>
      <c r="D118" s="263" t="s">
        <v>312</v>
      </c>
      <c r="E118" s="9" t="s">
        <v>1371</v>
      </c>
      <c r="F118" s="9">
        <v>215</v>
      </c>
      <c r="G118" s="9"/>
      <c r="H118" s="260">
        <f t="shared" si="23"/>
        <v>0</v>
      </c>
      <c r="J118" s="219"/>
    </row>
    <row r="119" spans="2:10" s="218" customFormat="1" ht="15.75" customHeight="1">
      <c r="B119" s="264"/>
      <c r="C119" s="265"/>
      <c r="D119" s="266"/>
      <c r="E119" s="267"/>
      <c r="F119" s="268"/>
      <c r="G119" s="40"/>
      <c r="H119" s="40"/>
    </row>
    <row r="120" spans="2:10" s="218" customFormat="1">
      <c r="B120" s="269"/>
      <c r="C120" s="270"/>
      <c r="D120" s="270"/>
      <c r="E120" s="271"/>
      <c r="F120" s="271"/>
      <c r="G120" s="8" t="str">
        <f>C108&amp;" SKUPAJ:"</f>
        <v>GRADBENA IN OBRTNIŠKA DELA SKUPAJ:</v>
      </c>
      <c r="H120" s="272">
        <f>SUM(H$110:H$118)</f>
        <v>0</v>
      </c>
    </row>
    <row r="122" spans="2:10" s="218" customFormat="1">
      <c r="B122" s="255" t="s">
        <v>54</v>
      </c>
      <c r="C122" s="284" t="s">
        <v>56</v>
      </c>
      <c r="D122" s="284"/>
      <c r="E122" s="256"/>
      <c r="F122" s="257"/>
      <c r="G122" s="6"/>
      <c r="H122" s="258"/>
      <c r="J122" s="219"/>
    </row>
    <row r="123" spans="2:10" s="218" customFormat="1">
      <c r="B123" s="259" t="s">
        <v>174</v>
      </c>
      <c r="C123" s="285" t="s">
        <v>178</v>
      </c>
      <c r="D123" s="285"/>
      <c r="E123" s="285"/>
      <c r="F123" s="285"/>
      <c r="G123" s="7"/>
      <c r="H123" s="260"/>
    </row>
    <row r="124" spans="2:10" s="218" customFormat="1" ht="31.5">
      <c r="B124" s="261">
        <f>+COUNT($B$123:B123)+1</f>
        <v>1</v>
      </c>
      <c r="C124" s="262" t="s">
        <v>162</v>
      </c>
      <c r="D124" s="263" t="s">
        <v>66</v>
      </c>
      <c r="E124" s="9" t="s">
        <v>741</v>
      </c>
      <c r="F124" s="9">
        <v>80</v>
      </c>
      <c r="G124" s="9"/>
      <c r="H124" s="260">
        <f t="shared" ref="H124" si="24">+$F124*G124</f>
        <v>0</v>
      </c>
      <c r="J124" s="219"/>
    </row>
    <row r="125" spans="2:10" s="218" customFormat="1" ht="47.25">
      <c r="B125" s="261">
        <f>+COUNT($B$123:B124)+1</f>
        <v>2</v>
      </c>
      <c r="C125" s="262" t="s">
        <v>313</v>
      </c>
      <c r="D125" s="263" t="s">
        <v>314</v>
      </c>
      <c r="E125" s="9" t="s">
        <v>741</v>
      </c>
      <c r="F125" s="9">
        <v>5</v>
      </c>
      <c r="G125" s="9"/>
      <c r="H125" s="260">
        <f t="shared" ref="H125:H159" si="25">+$F125*G125</f>
        <v>0</v>
      </c>
      <c r="J125" s="219"/>
    </row>
    <row r="126" spans="2:10" s="218" customFormat="1" ht="47.25">
      <c r="B126" s="261">
        <f>+COUNT($B$123:B125)+1</f>
        <v>3</v>
      </c>
      <c r="C126" s="262" t="s">
        <v>315</v>
      </c>
      <c r="D126" s="263" t="s">
        <v>316</v>
      </c>
      <c r="E126" s="9" t="s">
        <v>741</v>
      </c>
      <c r="F126" s="9">
        <v>10</v>
      </c>
      <c r="G126" s="9"/>
      <c r="H126" s="260">
        <f t="shared" ref="H126:H142" si="26">+$F126*G126</f>
        <v>0</v>
      </c>
      <c r="J126" s="219"/>
    </row>
    <row r="127" spans="2:10" s="218" customFormat="1" ht="47.25">
      <c r="B127" s="261">
        <f>+COUNT($B$123:B126)+1</f>
        <v>4</v>
      </c>
      <c r="C127" s="262" t="s">
        <v>163</v>
      </c>
      <c r="D127" s="263" t="s">
        <v>164</v>
      </c>
      <c r="E127" s="9" t="s">
        <v>741</v>
      </c>
      <c r="F127" s="9">
        <v>30</v>
      </c>
      <c r="G127" s="9"/>
      <c r="H127" s="260">
        <f t="shared" si="26"/>
        <v>0</v>
      </c>
      <c r="J127" s="219"/>
    </row>
    <row r="128" spans="2:10" s="218" customFormat="1" ht="47.25">
      <c r="B128" s="261">
        <f>+COUNT($B$123:B127)+1</f>
        <v>5</v>
      </c>
      <c r="C128" s="262" t="s">
        <v>165</v>
      </c>
      <c r="D128" s="263" t="s">
        <v>166</v>
      </c>
      <c r="E128" s="9" t="s">
        <v>741</v>
      </c>
      <c r="F128" s="9">
        <v>2</v>
      </c>
      <c r="G128" s="9"/>
      <c r="H128" s="260">
        <f t="shared" si="26"/>
        <v>0</v>
      </c>
      <c r="J128" s="219"/>
    </row>
    <row r="129" spans="2:10" s="218" customFormat="1" ht="47.25">
      <c r="B129" s="261">
        <f>+COUNT($B$123:B128)+1</f>
        <v>6</v>
      </c>
      <c r="C129" s="262" t="s">
        <v>167</v>
      </c>
      <c r="D129" s="263" t="s">
        <v>168</v>
      </c>
      <c r="E129" s="9" t="s">
        <v>741</v>
      </c>
      <c r="F129" s="9">
        <v>3</v>
      </c>
      <c r="G129" s="9"/>
      <c r="H129" s="260">
        <f t="shared" si="26"/>
        <v>0</v>
      </c>
      <c r="J129" s="219"/>
    </row>
    <row r="130" spans="2:10" s="218" customFormat="1" ht="63">
      <c r="B130" s="261">
        <f>+COUNT($B$123:B129)+1</f>
        <v>7</v>
      </c>
      <c r="C130" s="262" t="s">
        <v>169</v>
      </c>
      <c r="D130" s="263" t="s">
        <v>317</v>
      </c>
      <c r="E130" s="9" t="s">
        <v>741</v>
      </c>
      <c r="F130" s="9">
        <v>24</v>
      </c>
      <c r="G130" s="9"/>
      <c r="H130" s="260">
        <f t="shared" si="26"/>
        <v>0</v>
      </c>
      <c r="J130" s="219"/>
    </row>
    <row r="131" spans="2:10" s="218" customFormat="1" ht="63">
      <c r="B131" s="261">
        <f>+COUNT($B$123:B130)+1</f>
        <v>8</v>
      </c>
      <c r="C131" s="262" t="s">
        <v>318</v>
      </c>
      <c r="D131" s="263" t="s">
        <v>319</v>
      </c>
      <c r="E131" s="9" t="s">
        <v>741</v>
      </c>
      <c r="F131" s="9">
        <v>4</v>
      </c>
      <c r="G131" s="9"/>
      <c r="H131" s="260">
        <f t="shared" si="26"/>
        <v>0</v>
      </c>
      <c r="J131" s="219"/>
    </row>
    <row r="132" spans="2:10" s="218" customFormat="1" ht="63">
      <c r="B132" s="261">
        <f>+COUNT($B$123:B131)+1</f>
        <v>9</v>
      </c>
      <c r="C132" s="262" t="s">
        <v>320</v>
      </c>
      <c r="D132" s="263" t="s">
        <v>321</v>
      </c>
      <c r="E132" s="9" t="s">
        <v>741</v>
      </c>
      <c r="F132" s="9">
        <v>7</v>
      </c>
      <c r="G132" s="9"/>
      <c r="H132" s="260">
        <f t="shared" si="26"/>
        <v>0</v>
      </c>
      <c r="J132" s="219"/>
    </row>
    <row r="133" spans="2:10" s="218" customFormat="1" ht="78.75">
      <c r="B133" s="261">
        <f>+COUNT($B$123:B132)+1</f>
        <v>10</v>
      </c>
      <c r="C133" s="262" t="s">
        <v>322</v>
      </c>
      <c r="D133" s="263" t="s">
        <v>323</v>
      </c>
      <c r="E133" s="9" t="s">
        <v>741</v>
      </c>
      <c r="F133" s="9">
        <v>16</v>
      </c>
      <c r="G133" s="9"/>
      <c r="H133" s="260">
        <f t="shared" si="26"/>
        <v>0</v>
      </c>
      <c r="J133" s="219"/>
    </row>
    <row r="134" spans="2:10" s="218" customFormat="1" ht="63">
      <c r="B134" s="261">
        <f>+COUNT($B$123:B133)+1</f>
        <v>11</v>
      </c>
      <c r="C134" s="262" t="s">
        <v>171</v>
      </c>
      <c r="D134" s="263" t="s">
        <v>324</v>
      </c>
      <c r="E134" s="9" t="s">
        <v>741</v>
      </c>
      <c r="F134" s="9">
        <v>4</v>
      </c>
      <c r="G134" s="9"/>
      <c r="H134" s="260">
        <f t="shared" si="26"/>
        <v>0</v>
      </c>
      <c r="J134" s="219"/>
    </row>
    <row r="135" spans="2:10" s="218" customFormat="1" ht="63">
      <c r="B135" s="261">
        <f>+COUNT($B$123:B134)+1</f>
        <v>12</v>
      </c>
      <c r="C135" s="262" t="s">
        <v>172</v>
      </c>
      <c r="D135" s="263" t="s">
        <v>325</v>
      </c>
      <c r="E135" s="9" t="s">
        <v>741</v>
      </c>
      <c r="F135" s="9">
        <v>5</v>
      </c>
      <c r="G135" s="9"/>
      <c r="H135" s="260">
        <f t="shared" si="26"/>
        <v>0</v>
      </c>
      <c r="J135" s="219"/>
    </row>
    <row r="136" spans="2:10" s="218" customFormat="1" ht="94.5">
      <c r="B136" s="261">
        <f>+COUNT($B$123:B135)+1</f>
        <v>13</v>
      </c>
      <c r="C136" s="262" t="s">
        <v>326</v>
      </c>
      <c r="D136" s="263" t="s">
        <v>327</v>
      </c>
      <c r="E136" s="9" t="s">
        <v>741</v>
      </c>
      <c r="F136" s="9">
        <v>16</v>
      </c>
      <c r="G136" s="9"/>
      <c r="H136" s="260">
        <f t="shared" si="26"/>
        <v>0</v>
      </c>
      <c r="J136" s="219"/>
    </row>
    <row r="137" spans="2:10" s="218" customFormat="1" ht="63">
      <c r="B137" s="261">
        <f>+COUNT($B$123:B136)+1</f>
        <v>14</v>
      </c>
      <c r="C137" s="262" t="s">
        <v>328</v>
      </c>
      <c r="D137" s="263" t="s">
        <v>329</v>
      </c>
      <c r="E137" s="9" t="s">
        <v>741</v>
      </c>
      <c r="F137" s="9">
        <v>4</v>
      </c>
      <c r="G137" s="9"/>
      <c r="H137" s="260">
        <f t="shared" si="26"/>
        <v>0</v>
      </c>
      <c r="J137" s="219"/>
    </row>
    <row r="138" spans="2:10" s="218" customFormat="1" ht="63">
      <c r="B138" s="261">
        <f>+COUNT($B$123:B137)+1</f>
        <v>15</v>
      </c>
      <c r="C138" s="262" t="s">
        <v>330</v>
      </c>
      <c r="D138" s="263" t="s">
        <v>331</v>
      </c>
      <c r="E138" s="9" t="s">
        <v>741</v>
      </c>
      <c r="F138" s="9">
        <v>1</v>
      </c>
      <c r="G138" s="9"/>
      <c r="H138" s="260">
        <f t="shared" si="26"/>
        <v>0</v>
      </c>
      <c r="J138" s="219"/>
    </row>
    <row r="139" spans="2:10" s="218" customFormat="1" ht="78.75">
      <c r="B139" s="261">
        <f>+COUNT($B$123:B138)+1</f>
        <v>16</v>
      </c>
      <c r="C139" s="262" t="s">
        <v>332</v>
      </c>
      <c r="D139" s="263" t="s">
        <v>333</v>
      </c>
      <c r="E139" s="9" t="s">
        <v>719</v>
      </c>
      <c r="F139" s="9">
        <v>48</v>
      </c>
      <c r="G139" s="9"/>
      <c r="H139" s="260">
        <f t="shared" si="26"/>
        <v>0</v>
      </c>
      <c r="J139" s="219"/>
    </row>
    <row r="140" spans="2:10" s="218" customFormat="1">
      <c r="B140" s="259" t="s">
        <v>179</v>
      </c>
      <c r="C140" s="285" t="s">
        <v>175</v>
      </c>
      <c r="D140" s="285"/>
      <c r="E140" s="285"/>
      <c r="F140" s="285"/>
      <c r="G140" s="7"/>
      <c r="H140" s="260"/>
    </row>
    <row r="141" spans="2:10" s="218" customFormat="1" ht="94.5">
      <c r="B141" s="261">
        <f>+COUNT($B$123:B140)+1</f>
        <v>17</v>
      </c>
      <c r="C141" s="262" t="s">
        <v>334</v>
      </c>
      <c r="D141" s="263" t="s">
        <v>335</v>
      </c>
      <c r="E141" s="9" t="s">
        <v>1371</v>
      </c>
      <c r="F141" s="9">
        <v>24</v>
      </c>
      <c r="G141" s="9"/>
      <c r="H141" s="260">
        <f t="shared" si="26"/>
        <v>0</v>
      </c>
      <c r="J141" s="219"/>
    </row>
    <row r="142" spans="2:10" s="218" customFormat="1" ht="47.25">
      <c r="B142" s="261">
        <f>+COUNT($B$123:B141)+1</f>
        <v>18</v>
      </c>
      <c r="C142" s="262" t="s">
        <v>336</v>
      </c>
      <c r="D142" s="263" t="s">
        <v>337</v>
      </c>
      <c r="E142" s="9" t="s">
        <v>1371</v>
      </c>
      <c r="F142" s="9">
        <v>24</v>
      </c>
      <c r="G142" s="9"/>
      <c r="H142" s="260">
        <f t="shared" si="26"/>
        <v>0</v>
      </c>
      <c r="J142" s="219"/>
    </row>
    <row r="143" spans="2:10" s="218" customFormat="1" ht="94.5">
      <c r="B143" s="261">
        <f>+COUNT($B$123:B142)+1</f>
        <v>19</v>
      </c>
      <c r="C143" s="262" t="s">
        <v>338</v>
      </c>
      <c r="D143" s="263" t="s">
        <v>339</v>
      </c>
      <c r="E143" s="9" t="s">
        <v>1371</v>
      </c>
      <c r="F143" s="9">
        <v>4940</v>
      </c>
      <c r="G143" s="9"/>
      <c r="H143" s="260">
        <f t="shared" ref="H143:H157" si="27">+$F143*G143</f>
        <v>0</v>
      </c>
      <c r="J143" s="219"/>
    </row>
    <row r="144" spans="2:10" s="218" customFormat="1" ht="63">
      <c r="B144" s="261">
        <f>+COUNT($B$123:B143)+1</f>
        <v>20</v>
      </c>
      <c r="C144" s="262" t="s">
        <v>340</v>
      </c>
      <c r="D144" s="263" t="s">
        <v>341</v>
      </c>
      <c r="E144" s="9" t="s">
        <v>1371</v>
      </c>
      <c r="F144" s="9">
        <v>890</v>
      </c>
      <c r="G144" s="9"/>
      <c r="H144" s="260">
        <f t="shared" si="27"/>
        <v>0</v>
      </c>
      <c r="J144" s="219"/>
    </row>
    <row r="145" spans="2:10" s="218" customFormat="1" ht="94.5">
      <c r="B145" s="261">
        <f>+COUNT($B$123:B144)+1</f>
        <v>21</v>
      </c>
      <c r="C145" s="262" t="s">
        <v>342</v>
      </c>
      <c r="D145" s="263" t="s">
        <v>343</v>
      </c>
      <c r="E145" s="9" t="s">
        <v>1371</v>
      </c>
      <c r="F145" s="9">
        <v>37</v>
      </c>
      <c r="G145" s="9"/>
      <c r="H145" s="260">
        <f t="shared" si="27"/>
        <v>0</v>
      </c>
      <c r="J145" s="219"/>
    </row>
    <row r="146" spans="2:10" s="218" customFormat="1" ht="94.5">
      <c r="B146" s="261">
        <f>+COUNT($B$123:B145)+1</f>
        <v>22</v>
      </c>
      <c r="C146" s="262" t="s">
        <v>344</v>
      </c>
      <c r="D146" s="263" t="s">
        <v>345</v>
      </c>
      <c r="E146" s="9" t="s">
        <v>719</v>
      </c>
      <c r="F146" s="9">
        <v>16</v>
      </c>
      <c r="G146" s="9"/>
      <c r="H146" s="260">
        <f t="shared" si="27"/>
        <v>0</v>
      </c>
      <c r="J146" s="219"/>
    </row>
    <row r="147" spans="2:10" s="218" customFormat="1" ht="31.5">
      <c r="B147" s="261">
        <f>+COUNT($B$123:B146)+1</f>
        <v>23</v>
      </c>
      <c r="C147" s="262" t="s">
        <v>346</v>
      </c>
      <c r="D147" s="263" t="s">
        <v>347</v>
      </c>
      <c r="E147" s="9" t="s">
        <v>1371</v>
      </c>
      <c r="F147" s="9">
        <v>40</v>
      </c>
      <c r="G147" s="9"/>
      <c r="H147" s="260">
        <f t="shared" si="27"/>
        <v>0</v>
      </c>
      <c r="J147" s="219"/>
    </row>
    <row r="148" spans="2:10" s="218" customFormat="1" ht="94.5">
      <c r="B148" s="261">
        <f>+COUNT($B$123:B147)+1</f>
        <v>24</v>
      </c>
      <c r="C148" s="262" t="s">
        <v>348</v>
      </c>
      <c r="D148" s="263" t="s">
        <v>349</v>
      </c>
      <c r="E148" s="9" t="s">
        <v>719</v>
      </c>
      <c r="F148" s="9">
        <v>24</v>
      </c>
      <c r="G148" s="9"/>
      <c r="H148" s="260">
        <f t="shared" si="27"/>
        <v>0</v>
      </c>
      <c r="J148" s="219"/>
    </row>
    <row r="149" spans="2:10" s="218" customFormat="1" ht="110.25">
      <c r="B149" s="261">
        <f>+COUNT($B$123:B148)+1</f>
        <v>25</v>
      </c>
      <c r="C149" s="262" t="s">
        <v>350</v>
      </c>
      <c r="D149" s="263" t="s">
        <v>351</v>
      </c>
      <c r="E149" s="9" t="s">
        <v>719</v>
      </c>
      <c r="F149" s="9">
        <v>6</v>
      </c>
      <c r="G149" s="9"/>
      <c r="H149" s="260">
        <f t="shared" si="27"/>
        <v>0</v>
      </c>
      <c r="J149" s="219"/>
    </row>
    <row r="150" spans="2:10" s="218" customFormat="1" ht="94.5">
      <c r="B150" s="261">
        <f>+COUNT($B$123:B149)+1</f>
        <v>26</v>
      </c>
      <c r="C150" s="262" t="s">
        <v>352</v>
      </c>
      <c r="D150" s="263" t="s">
        <v>353</v>
      </c>
      <c r="E150" s="9" t="s">
        <v>719</v>
      </c>
      <c r="F150" s="9">
        <v>12</v>
      </c>
      <c r="G150" s="9"/>
      <c r="H150" s="260">
        <f t="shared" si="27"/>
        <v>0</v>
      </c>
      <c r="J150" s="219"/>
    </row>
    <row r="151" spans="2:10" s="218" customFormat="1" ht="110.25">
      <c r="B151" s="261">
        <f>+COUNT($B$123:B150)+1</f>
        <v>27</v>
      </c>
      <c r="C151" s="262" t="s">
        <v>354</v>
      </c>
      <c r="D151" s="263" t="s">
        <v>355</v>
      </c>
      <c r="E151" s="9" t="s">
        <v>719</v>
      </c>
      <c r="F151" s="9">
        <v>130</v>
      </c>
      <c r="G151" s="9"/>
      <c r="H151" s="260">
        <f t="shared" si="27"/>
        <v>0</v>
      </c>
      <c r="J151" s="219"/>
    </row>
    <row r="152" spans="2:10" s="218" customFormat="1">
      <c r="B152" s="259" t="s">
        <v>181</v>
      </c>
      <c r="C152" s="285" t="s">
        <v>180</v>
      </c>
      <c r="D152" s="285"/>
      <c r="E152" s="285"/>
      <c r="F152" s="285"/>
      <c r="G152" s="7"/>
      <c r="H152" s="260"/>
    </row>
    <row r="153" spans="2:10" s="218" customFormat="1" ht="47.25">
      <c r="B153" s="261">
        <f>+COUNT($B$123:B152)+1</f>
        <v>28</v>
      </c>
      <c r="C153" s="262" t="s">
        <v>177</v>
      </c>
      <c r="D153" s="263" t="s">
        <v>356</v>
      </c>
      <c r="E153" s="9" t="s">
        <v>741</v>
      </c>
      <c r="F153" s="9">
        <v>89</v>
      </c>
      <c r="G153" s="9"/>
      <c r="H153" s="260">
        <f t="shared" si="27"/>
        <v>0</v>
      </c>
      <c r="J153" s="219"/>
    </row>
    <row r="154" spans="2:10" s="218" customFormat="1">
      <c r="B154" s="259" t="s">
        <v>182</v>
      </c>
      <c r="C154" s="285" t="s">
        <v>183</v>
      </c>
      <c r="D154" s="285"/>
      <c r="E154" s="285"/>
      <c r="F154" s="285"/>
      <c r="G154" s="7"/>
      <c r="H154" s="260"/>
    </row>
    <row r="155" spans="2:10" s="218" customFormat="1" ht="47.25">
      <c r="B155" s="261">
        <f>+COUNT($B$123:B154)+1</f>
        <v>29</v>
      </c>
      <c r="C155" s="262" t="s">
        <v>357</v>
      </c>
      <c r="D155" s="263" t="s">
        <v>358</v>
      </c>
      <c r="E155" s="9" t="s">
        <v>1371</v>
      </c>
      <c r="F155" s="9">
        <v>100</v>
      </c>
      <c r="G155" s="9"/>
      <c r="H155" s="260">
        <f t="shared" si="27"/>
        <v>0</v>
      </c>
      <c r="J155" s="219"/>
    </row>
    <row r="156" spans="2:10" s="218" customFormat="1" ht="63">
      <c r="B156" s="261">
        <f>+COUNT($B$123:B155)+1</f>
        <v>30</v>
      </c>
      <c r="C156" s="262" t="s">
        <v>359</v>
      </c>
      <c r="D156" s="263" t="s">
        <v>360</v>
      </c>
      <c r="E156" s="9" t="s">
        <v>1371</v>
      </c>
      <c r="F156" s="9">
        <v>500</v>
      </c>
      <c r="G156" s="9"/>
      <c r="H156" s="260">
        <f t="shared" si="27"/>
        <v>0</v>
      </c>
      <c r="J156" s="219"/>
    </row>
    <row r="157" spans="2:10" s="218" customFormat="1" ht="47.25">
      <c r="B157" s="261">
        <f>+COUNT($B$123:B156)+1</f>
        <v>31</v>
      </c>
      <c r="C157" s="262" t="s">
        <v>361</v>
      </c>
      <c r="D157" s="263" t="s">
        <v>362</v>
      </c>
      <c r="E157" s="9" t="s">
        <v>1371</v>
      </c>
      <c r="F157" s="9">
        <v>90</v>
      </c>
      <c r="G157" s="9"/>
      <c r="H157" s="260">
        <f t="shared" si="27"/>
        <v>0</v>
      </c>
      <c r="J157" s="219"/>
    </row>
    <row r="158" spans="2:10" s="218" customFormat="1" ht="47.25">
      <c r="B158" s="261">
        <f>+COUNT($B$123:B157)+1</f>
        <v>32</v>
      </c>
      <c r="C158" s="262" t="s">
        <v>363</v>
      </c>
      <c r="D158" s="263" t="s">
        <v>364</v>
      </c>
      <c r="E158" s="9" t="s">
        <v>1371</v>
      </c>
      <c r="F158" s="9">
        <v>60</v>
      </c>
      <c r="G158" s="9"/>
      <c r="H158" s="260">
        <f t="shared" si="25"/>
        <v>0</v>
      </c>
      <c r="J158" s="219"/>
    </row>
    <row r="159" spans="2:10" s="218" customFormat="1" ht="31.5">
      <c r="B159" s="261">
        <f>+COUNT($B$123:B158)+1</f>
        <v>33</v>
      </c>
      <c r="C159" s="262" t="s">
        <v>365</v>
      </c>
      <c r="D159" s="263" t="s">
        <v>366</v>
      </c>
      <c r="E159" s="9" t="s">
        <v>741</v>
      </c>
      <c r="F159" s="9">
        <v>8</v>
      </c>
      <c r="G159" s="9"/>
      <c r="H159" s="260">
        <f t="shared" si="25"/>
        <v>0</v>
      </c>
      <c r="J159" s="219"/>
    </row>
    <row r="160" spans="2:10" s="218" customFormat="1" ht="15.75" customHeight="1">
      <c r="B160" s="264"/>
      <c r="C160" s="265"/>
      <c r="D160" s="266"/>
      <c r="E160" s="267"/>
      <c r="F160" s="268"/>
      <c r="G160" s="40"/>
      <c r="H160" s="40"/>
    </row>
    <row r="161" spans="2:8" s="218" customFormat="1" ht="16.5" thickBot="1">
      <c r="B161" s="269"/>
      <c r="C161" s="270"/>
      <c r="D161" s="270"/>
      <c r="E161" s="271"/>
      <c r="F161" s="271"/>
      <c r="G161" s="8" t="str">
        <f>C122&amp;" SKUPAJ:"</f>
        <v>OPREMA CEST SKUPAJ:</v>
      </c>
      <c r="H161" s="272">
        <f>SUM(H$124:H$159)</f>
        <v>0</v>
      </c>
    </row>
  </sheetData>
  <mergeCells count="29">
    <mergeCell ref="C80:F80"/>
    <mergeCell ref="C86:F86"/>
    <mergeCell ref="C92:F92"/>
    <mergeCell ref="C103:F103"/>
    <mergeCell ref="C98:D98"/>
    <mergeCell ref="C99:F99"/>
    <mergeCell ref="C89:F89"/>
    <mergeCell ref="B22:F22"/>
    <mergeCell ref="C24:D24"/>
    <mergeCell ref="C25:F25"/>
    <mergeCell ref="C48:D48"/>
    <mergeCell ref="C76:F76"/>
    <mergeCell ref="C49:F49"/>
    <mergeCell ref="C75:D75"/>
    <mergeCell ref="C60:F60"/>
    <mergeCell ref="C28:F28"/>
    <mergeCell ref="C57:F57"/>
    <mergeCell ref="C65:F65"/>
    <mergeCell ref="C69:F69"/>
    <mergeCell ref="C108:D108"/>
    <mergeCell ref="C109:F109"/>
    <mergeCell ref="C152:F152"/>
    <mergeCell ref="C154:F154"/>
    <mergeCell ref="C111:F111"/>
    <mergeCell ref="C114:F114"/>
    <mergeCell ref="C117:F117"/>
    <mergeCell ref="C140:F140"/>
    <mergeCell ref="C122:D122"/>
    <mergeCell ref="C123:F123"/>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73" min="1" max="7" man="1"/>
    <brk id="97" min="1"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9C"/>
  </sheetPr>
  <dimension ref="B1:K123"/>
  <sheetViews>
    <sheetView view="pageBreakPreview" zoomScale="85" zoomScaleNormal="100" zoomScaleSheetLayoutView="85" workbookViewId="0">
      <selection activeCell="D5" sqref="D5"/>
    </sheetView>
  </sheetViews>
  <sheetFormatPr defaultColWidth="9.140625" defaultRowHeight="15.75"/>
  <cols>
    <col min="1" max="1" width="9.140625" style="49"/>
    <col min="2" max="3" width="10.7109375" style="51" customWidth="1"/>
    <col min="4" max="4" width="47.7109375" style="128"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48</v>
      </c>
      <c r="C1" s="45" t="str">
        <f ca="1">MID(CELL("filename",A1),FIND("]",CELL("filename",A1))+1,255)</f>
        <v>LOKALNE IN DOVOZNE CESTE</v>
      </c>
    </row>
    <row r="3" spans="2:10">
      <c r="B3" s="50" t="s">
        <v>13</v>
      </c>
    </row>
    <row r="4" spans="2:10">
      <c r="B4" s="52" t="str">
        <f ca="1">"REKAPITULACIJA "&amp;C1</f>
        <v>REKAPITULACIJA LOKALNE IN DOVOZNE CESTE</v>
      </c>
      <c r="C4" s="53"/>
      <c r="D4" s="53"/>
      <c r="E4" s="54"/>
      <c r="F4" s="54"/>
      <c r="G4" s="2"/>
      <c r="H4" s="55"/>
      <c r="I4" s="56"/>
    </row>
    <row r="5" spans="2:10">
      <c r="B5" s="57"/>
      <c r="C5" s="58"/>
      <c r="D5" s="59"/>
      <c r="H5" s="60"/>
      <c r="I5" s="61"/>
      <c r="J5" s="62"/>
    </row>
    <row r="6" spans="2:10">
      <c r="B6" s="63" t="s">
        <v>44</v>
      </c>
      <c r="D6" s="64" t="str">
        <f>VLOOKUP(B6,$B$18:$H$9840,2,FALSE)</f>
        <v>PREDDELA</v>
      </c>
      <c r="E6" s="65"/>
      <c r="F6" s="47"/>
      <c r="H6" s="66">
        <f>VLOOKUP($D6&amp;" SKUPAJ:",$G$18:H$9904,2,FALSE)</f>
        <v>0</v>
      </c>
      <c r="I6" s="67"/>
      <c r="J6" s="68"/>
    </row>
    <row r="7" spans="2:10">
      <c r="B7" s="63"/>
      <c r="D7" s="64"/>
      <c r="E7" s="65"/>
      <c r="F7" s="47"/>
      <c r="H7" s="66"/>
      <c r="I7" s="69"/>
      <c r="J7" s="70"/>
    </row>
    <row r="8" spans="2:10">
      <c r="B8" s="63" t="s">
        <v>45</v>
      </c>
      <c r="D8" s="64" t="str">
        <f>VLOOKUP(B8,$B$18:$H$9840,2,FALSE)</f>
        <v>ZEMELJSKA DELA</v>
      </c>
      <c r="E8" s="65"/>
      <c r="F8" s="47"/>
      <c r="H8" s="66">
        <f>VLOOKUP($D8&amp;" SKUPAJ:",$G$18:H$9904,2,FALSE)</f>
        <v>0</v>
      </c>
      <c r="I8" s="71"/>
      <c r="J8" s="72"/>
    </row>
    <row r="9" spans="2:10">
      <c r="B9" s="63"/>
      <c r="D9" s="64"/>
      <c r="E9" s="65"/>
      <c r="F9" s="47"/>
      <c r="H9" s="66"/>
      <c r="I9" s="56"/>
    </row>
    <row r="10" spans="2:10">
      <c r="B10" s="63" t="s">
        <v>42</v>
      </c>
      <c r="D10" s="64" t="str">
        <f>VLOOKUP(B10,$B$18:$H$9840,2,FALSE)</f>
        <v>VOZIŠČNE KONSTRUKCIJE</v>
      </c>
      <c r="E10" s="65"/>
      <c r="F10" s="47"/>
      <c r="H10" s="66">
        <f>VLOOKUP($D10&amp;" SKUPAJ:",$G$18:H$9904,2,FALSE)</f>
        <v>0</v>
      </c>
    </row>
    <row r="11" spans="2:10">
      <c r="B11" s="63"/>
      <c r="D11" s="64"/>
      <c r="E11" s="65"/>
      <c r="F11" s="47"/>
      <c r="H11" s="66"/>
    </row>
    <row r="12" spans="2:10">
      <c r="B12" s="63" t="s">
        <v>46</v>
      </c>
      <c r="D12" s="64" t="str">
        <f>VLOOKUP(B12,$B$18:$H$9840,2,FALSE)</f>
        <v>ODVODNJAVANJE</v>
      </c>
      <c r="E12" s="65"/>
      <c r="F12" s="47"/>
      <c r="H12" s="66">
        <f>VLOOKUP($D12&amp;" SKUPAJ:",$G$18:H$9904,2,FALSE)</f>
        <v>0</v>
      </c>
    </row>
    <row r="13" spans="2:10">
      <c r="B13" s="63"/>
      <c r="D13" s="64"/>
      <c r="E13" s="65"/>
      <c r="F13" s="47"/>
      <c r="H13" s="66"/>
    </row>
    <row r="14" spans="2:10">
      <c r="B14" s="63" t="s">
        <v>47</v>
      </c>
      <c r="D14" s="64" t="str">
        <f>VLOOKUP(B14,$B$18:$H$9840,2,FALSE)</f>
        <v>OPREMA CEST</v>
      </c>
      <c r="E14" s="65"/>
      <c r="F14" s="47"/>
      <c r="H14" s="66">
        <f>VLOOKUP($D14&amp;" SKUPAJ:",$G$18:H$9904,2,FALSE)</f>
        <v>0</v>
      </c>
    </row>
    <row r="15" spans="2:10" s="48" customFormat="1" ht="16.5" thickBot="1">
      <c r="B15" s="73"/>
      <c r="C15" s="74"/>
      <c r="D15" s="75"/>
      <c r="E15" s="76"/>
      <c r="F15" s="77"/>
      <c r="G15" s="3"/>
      <c r="H15" s="78"/>
    </row>
    <row r="16" spans="2:10" s="48" customFormat="1" ht="16.5" thickTop="1">
      <c r="B16" s="79"/>
      <c r="C16" s="80"/>
      <c r="D16" s="81"/>
      <c r="E16" s="82"/>
      <c r="F16" s="83"/>
      <c r="G16" s="4" t="str">
        <f ca="1">"SKUPAJ "&amp;C1&amp;" (BREZ DDV):"</f>
        <v>SKUPAJ LOKALNE IN DOVOZNE CESTE (BREZ DDV):</v>
      </c>
      <c r="H16" s="84">
        <f>SUM(H6:H14)</f>
        <v>0</v>
      </c>
    </row>
    <row r="18" spans="2:11" s="48" customFormat="1" ht="16.5" thickBot="1">
      <c r="B18" s="85" t="s">
        <v>0</v>
      </c>
      <c r="C18" s="86" t="s">
        <v>1</v>
      </c>
      <c r="D18" s="87" t="s">
        <v>2</v>
      </c>
      <c r="E18" s="88" t="s">
        <v>3</v>
      </c>
      <c r="F18" s="88" t="s">
        <v>4</v>
      </c>
      <c r="G18" s="5" t="s">
        <v>5</v>
      </c>
      <c r="H18" s="88" t="s">
        <v>6</v>
      </c>
    </row>
    <row r="20" spans="2:11">
      <c r="B20" s="289"/>
      <c r="C20" s="289"/>
      <c r="D20" s="289"/>
      <c r="E20" s="289"/>
      <c r="F20" s="289"/>
      <c r="G20" s="41"/>
      <c r="H20" s="89"/>
    </row>
    <row r="22" spans="2:11" s="48" customFormat="1">
      <c r="B22" s="90" t="s">
        <v>44</v>
      </c>
      <c r="C22" s="288" t="s">
        <v>57</v>
      </c>
      <c r="D22" s="288"/>
      <c r="E22" s="91"/>
      <c r="F22" s="92"/>
      <c r="G22" s="6"/>
      <c r="H22" s="93"/>
    </row>
    <row r="23" spans="2:11" s="48" customFormat="1">
      <c r="B23" s="94" t="s">
        <v>70</v>
      </c>
      <c r="C23" s="287" t="s">
        <v>71</v>
      </c>
      <c r="D23" s="287"/>
      <c r="E23" s="287"/>
      <c r="F23" s="287"/>
      <c r="G23" s="7"/>
      <c r="H23" s="95"/>
    </row>
    <row r="24" spans="2:11" s="48" customFormat="1" ht="31.5">
      <c r="B24" s="96">
        <f>+COUNT($B$23:B23)+1</f>
        <v>1</v>
      </c>
      <c r="C24" s="97" t="s">
        <v>255</v>
      </c>
      <c r="D24" s="98" t="s">
        <v>256</v>
      </c>
      <c r="E24" s="55" t="s">
        <v>1370</v>
      </c>
      <c r="F24" s="55">
        <v>48</v>
      </c>
      <c r="G24" s="9"/>
      <c r="H24" s="95">
        <f>+$F24*G24</f>
        <v>0</v>
      </c>
      <c r="K24" s="46"/>
    </row>
    <row r="25" spans="2:11" s="48" customFormat="1" ht="31.5">
      <c r="B25" s="96">
        <f>+COUNT($B$23:B24)+1</f>
        <v>2</v>
      </c>
      <c r="C25" s="97" t="s">
        <v>257</v>
      </c>
      <c r="D25" s="98" t="s">
        <v>258</v>
      </c>
      <c r="E25" s="55" t="s">
        <v>741</v>
      </c>
      <c r="F25" s="55">
        <v>27</v>
      </c>
      <c r="G25" s="9"/>
      <c r="H25" s="95">
        <f t="shared" ref="H25:H32" si="0">+$F25*G25</f>
        <v>0</v>
      </c>
      <c r="K25" s="46"/>
    </row>
    <row r="26" spans="2:11" s="48" customFormat="1">
      <c r="B26" s="94" t="s">
        <v>72</v>
      </c>
      <c r="C26" s="287" t="s">
        <v>73</v>
      </c>
      <c r="D26" s="287"/>
      <c r="E26" s="287"/>
      <c r="F26" s="287"/>
      <c r="G26" s="7"/>
      <c r="H26" s="95"/>
      <c r="K26" s="46"/>
    </row>
    <row r="27" spans="2:11" s="48" customFormat="1" ht="47.25">
      <c r="B27" s="96">
        <f>+COUNT($B$23:B26)+1</f>
        <v>3</v>
      </c>
      <c r="C27" s="97" t="s">
        <v>81</v>
      </c>
      <c r="D27" s="98" t="s">
        <v>1373</v>
      </c>
      <c r="E27" s="55" t="s">
        <v>1371</v>
      </c>
      <c r="F27" s="55">
        <v>20</v>
      </c>
      <c r="G27" s="9"/>
      <c r="H27" s="95">
        <f t="shared" si="0"/>
        <v>0</v>
      </c>
      <c r="K27" s="46"/>
    </row>
    <row r="28" spans="2:11" s="48" customFormat="1" ht="15.75" customHeight="1">
      <c r="B28" s="96">
        <f>+COUNT($B$23:B27)+1</f>
        <v>4</v>
      </c>
      <c r="C28" s="97" t="s">
        <v>253</v>
      </c>
      <c r="D28" s="98" t="s">
        <v>261</v>
      </c>
      <c r="E28" s="55" t="s">
        <v>719</v>
      </c>
      <c r="F28" s="55">
        <v>2400</v>
      </c>
      <c r="G28" s="9"/>
      <c r="H28" s="95">
        <f t="shared" si="0"/>
        <v>0</v>
      </c>
    </row>
    <row r="29" spans="2:11" s="48" customFormat="1" ht="31.5">
      <c r="B29" s="96">
        <f>+COUNT($B$23:B28)+1</f>
        <v>5</v>
      </c>
      <c r="C29" s="97" t="s">
        <v>82</v>
      </c>
      <c r="D29" s="98" t="s">
        <v>83</v>
      </c>
      <c r="E29" s="55" t="s">
        <v>719</v>
      </c>
      <c r="F29" s="55">
        <v>205</v>
      </c>
      <c r="G29" s="9"/>
      <c r="H29" s="95">
        <f t="shared" si="0"/>
        <v>0</v>
      </c>
      <c r="K29" s="46"/>
    </row>
    <row r="30" spans="2:11" s="48" customFormat="1" ht="31.5">
      <c r="B30" s="96">
        <f>+COUNT($B$23:B29)+1</f>
        <v>6</v>
      </c>
      <c r="C30" s="97" t="s">
        <v>84</v>
      </c>
      <c r="D30" s="98" t="s">
        <v>85</v>
      </c>
      <c r="E30" s="55" t="s">
        <v>1371</v>
      </c>
      <c r="F30" s="55">
        <v>125</v>
      </c>
      <c r="G30" s="9"/>
      <c r="H30" s="95">
        <f t="shared" si="0"/>
        <v>0</v>
      </c>
    </row>
    <row r="31" spans="2:11" s="48" customFormat="1" ht="31.5">
      <c r="B31" s="96">
        <f>+COUNT($B$23:B30)+1</f>
        <v>7</v>
      </c>
      <c r="C31" s="97" t="s">
        <v>262</v>
      </c>
      <c r="D31" s="98" t="s">
        <v>263</v>
      </c>
      <c r="E31" s="55" t="s">
        <v>1371</v>
      </c>
      <c r="F31" s="55">
        <v>330</v>
      </c>
      <c r="G31" s="9"/>
      <c r="H31" s="95">
        <f t="shared" si="0"/>
        <v>0</v>
      </c>
      <c r="K31" s="46"/>
    </row>
    <row r="32" spans="2:11" s="48" customFormat="1" ht="31.5">
      <c r="B32" s="96">
        <f>+COUNT($B$23:B31)+1</f>
        <v>8</v>
      </c>
      <c r="C32" s="97" t="s">
        <v>211</v>
      </c>
      <c r="D32" s="98" t="s">
        <v>368</v>
      </c>
      <c r="E32" s="55" t="s">
        <v>714</v>
      </c>
      <c r="F32" s="55">
        <v>285</v>
      </c>
      <c r="G32" s="9"/>
      <c r="H32" s="95">
        <f t="shared" si="0"/>
        <v>0</v>
      </c>
      <c r="K32" s="46"/>
    </row>
    <row r="33" spans="2:8" s="48" customFormat="1" ht="15.75" customHeight="1">
      <c r="B33" s="99"/>
      <c r="C33" s="100"/>
      <c r="D33" s="101"/>
      <c r="E33" s="102"/>
      <c r="F33" s="103"/>
      <c r="G33" s="40"/>
      <c r="H33" s="104"/>
    </row>
    <row r="34" spans="2:8" s="48" customFormat="1" ht="16.5" thickBot="1">
      <c r="B34" s="105"/>
      <c r="C34" s="106"/>
      <c r="D34" s="106"/>
      <c r="E34" s="107"/>
      <c r="F34" s="107"/>
      <c r="G34" s="8" t="str">
        <f>C22&amp;" SKUPAJ:"</f>
        <v>PREDDELA SKUPAJ:</v>
      </c>
      <c r="H34" s="108">
        <f>SUM(H$24:H$32)</f>
        <v>0</v>
      </c>
    </row>
    <row r="35" spans="2:8" s="48" customFormat="1">
      <c r="B35" s="99"/>
      <c r="C35" s="100"/>
      <c r="D35" s="101"/>
      <c r="E35" s="102"/>
      <c r="F35" s="103"/>
      <c r="G35" s="40"/>
      <c r="H35" s="104"/>
    </row>
    <row r="36" spans="2:8" s="48" customFormat="1">
      <c r="B36" s="90" t="s">
        <v>45</v>
      </c>
      <c r="C36" s="288" t="s">
        <v>59</v>
      </c>
      <c r="D36" s="288"/>
      <c r="E36" s="91"/>
      <c r="F36" s="92"/>
      <c r="G36" s="6"/>
      <c r="H36" s="93"/>
    </row>
    <row r="37" spans="2:8" s="48" customFormat="1">
      <c r="B37" s="94" t="s">
        <v>88</v>
      </c>
      <c r="C37" s="287" t="s">
        <v>89</v>
      </c>
      <c r="D37" s="287"/>
      <c r="E37" s="287"/>
      <c r="F37" s="287"/>
      <c r="G37" s="7"/>
      <c r="H37" s="95"/>
    </row>
    <row r="38" spans="2:8" s="48" customFormat="1" ht="31.5">
      <c r="B38" s="96">
        <f>+COUNT($B$37:B37)+1</f>
        <v>1</v>
      </c>
      <c r="C38" s="97" t="s">
        <v>90</v>
      </c>
      <c r="D38" s="98" t="s">
        <v>265</v>
      </c>
      <c r="E38" s="55" t="s">
        <v>714</v>
      </c>
      <c r="F38" s="55">
        <v>655</v>
      </c>
      <c r="G38" s="9"/>
      <c r="H38" s="95">
        <f t="shared" ref="H38:H46" si="1">+$F38*G38</f>
        <v>0</v>
      </c>
    </row>
    <row r="39" spans="2:8" s="48" customFormat="1" ht="47.25">
      <c r="B39" s="96">
        <f>+COUNT($B$37:B38)+1</f>
        <v>2</v>
      </c>
      <c r="C39" s="97" t="s">
        <v>91</v>
      </c>
      <c r="D39" s="98" t="s">
        <v>1365</v>
      </c>
      <c r="E39" s="55" t="s">
        <v>714</v>
      </c>
      <c r="F39" s="55">
        <v>325</v>
      </c>
      <c r="G39" s="9"/>
      <c r="H39" s="95">
        <f t="shared" si="1"/>
        <v>0</v>
      </c>
    </row>
    <row r="40" spans="2:8" s="48" customFormat="1" ht="47.25">
      <c r="B40" s="96">
        <f>+COUNT($B$37:B39)+1</f>
        <v>3</v>
      </c>
      <c r="C40" s="97" t="s">
        <v>266</v>
      </c>
      <c r="D40" s="98" t="s">
        <v>1366</v>
      </c>
      <c r="E40" s="55" t="s">
        <v>714</v>
      </c>
      <c r="F40" s="55">
        <v>3000</v>
      </c>
      <c r="G40" s="9"/>
      <c r="H40" s="95">
        <f t="shared" si="1"/>
        <v>0</v>
      </c>
    </row>
    <row r="41" spans="2:8" s="48" customFormat="1" ht="63">
      <c r="B41" s="96">
        <f>+COUNT($B$37:B40)+1</f>
        <v>4</v>
      </c>
      <c r="C41" s="97" t="s">
        <v>246</v>
      </c>
      <c r="D41" s="98" t="s">
        <v>267</v>
      </c>
      <c r="E41" s="55" t="s">
        <v>714</v>
      </c>
      <c r="F41" s="55">
        <v>1900</v>
      </c>
      <c r="G41" s="9"/>
      <c r="H41" s="95">
        <f t="shared" si="1"/>
        <v>0</v>
      </c>
    </row>
    <row r="42" spans="2:8" s="48" customFormat="1" ht="47.25">
      <c r="B42" s="96">
        <f>+COUNT($B$37:B41)+1</f>
        <v>5</v>
      </c>
      <c r="C42" s="97" t="s">
        <v>92</v>
      </c>
      <c r="D42" s="98" t="s">
        <v>1374</v>
      </c>
      <c r="E42" s="55" t="s">
        <v>714</v>
      </c>
      <c r="F42" s="55">
        <v>4620</v>
      </c>
      <c r="G42" s="9"/>
      <c r="H42" s="95">
        <f t="shared" si="1"/>
        <v>0</v>
      </c>
    </row>
    <row r="43" spans="2:8" s="48" customFormat="1" ht="47.25">
      <c r="B43" s="96">
        <f>+COUNT($B$37:B42)+1</f>
        <v>6</v>
      </c>
      <c r="C43" s="97" t="s">
        <v>193</v>
      </c>
      <c r="D43" s="98" t="s">
        <v>1375</v>
      </c>
      <c r="E43" s="55" t="s">
        <v>714</v>
      </c>
      <c r="F43" s="55">
        <v>1430</v>
      </c>
      <c r="G43" s="9"/>
      <c r="H43" s="95">
        <f t="shared" si="1"/>
        <v>0</v>
      </c>
    </row>
    <row r="44" spans="2:8" s="48" customFormat="1" ht="47.25">
      <c r="B44" s="96">
        <f>+COUNT($B$37:B43)+1</f>
        <v>7</v>
      </c>
      <c r="C44" s="97" t="s">
        <v>95</v>
      </c>
      <c r="D44" s="98" t="s">
        <v>1367</v>
      </c>
      <c r="E44" s="55" t="s">
        <v>714</v>
      </c>
      <c r="F44" s="55">
        <v>3450</v>
      </c>
      <c r="G44" s="9"/>
      <c r="H44" s="95">
        <f t="shared" si="1"/>
        <v>0</v>
      </c>
    </row>
    <row r="45" spans="2:8" s="48" customFormat="1">
      <c r="B45" s="94" t="s">
        <v>96</v>
      </c>
      <c r="C45" s="287" t="s">
        <v>97</v>
      </c>
      <c r="D45" s="287"/>
      <c r="E45" s="287"/>
      <c r="F45" s="287"/>
      <c r="G45" s="7"/>
      <c r="H45" s="95"/>
    </row>
    <row r="46" spans="2:8" s="48" customFormat="1" ht="47.25">
      <c r="B46" s="96">
        <f>+COUNT($B$37:B45)+1</f>
        <v>8</v>
      </c>
      <c r="C46" s="97" t="s">
        <v>98</v>
      </c>
      <c r="D46" s="98" t="s">
        <v>271</v>
      </c>
      <c r="E46" s="55" t="s">
        <v>719</v>
      </c>
      <c r="F46" s="55">
        <v>2500</v>
      </c>
      <c r="G46" s="9"/>
      <c r="H46" s="95">
        <f t="shared" si="1"/>
        <v>0</v>
      </c>
    </row>
    <row r="47" spans="2:8" s="48" customFormat="1">
      <c r="B47" s="94" t="s">
        <v>101</v>
      </c>
      <c r="C47" s="287" t="s">
        <v>102</v>
      </c>
      <c r="D47" s="287"/>
      <c r="E47" s="287"/>
      <c r="F47" s="287"/>
      <c r="G47" s="7"/>
      <c r="H47" s="95"/>
    </row>
    <row r="48" spans="2:8" s="48" customFormat="1" ht="47.25">
      <c r="B48" s="96">
        <f>+COUNT($B$37:B47)+1</f>
        <v>9</v>
      </c>
      <c r="C48" s="97" t="s">
        <v>369</v>
      </c>
      <c r="D48" s="98" t="s">
        <v>370</v>
      </c>
      <c r="E48" s="55" t="s">
        <v>719</v>
      </c>
      <c r="F48" s="55">
        <v>700</v>
      </c>
      <c r="G48" s="9"/>
      <c r="H48" s="95">
        <f t="shared" ref="H48" si="2">+$F48*G48</f>
        <v>0</v>
      </c>
    </row>
    <row r="49" spans="2:10" s="48" customFormat="1">
      <c r="B49" s="94" t="s">
        <v>103</v>
      </c>
      <c r="C49" s="287" t="s">
        <v>371</v>
      </c>
      <c r="D49" s="287"/>
      <c r="E49" s="287"/>
      <c r="F49" s="287"/>
      <c r="G49" s="7"/>
      <c r="H49" s="95"/>
    </row>
    <row r="50" spans="2:10" s="48" customFormat="1" ht="47.25">
      <c r="B50" s="96">
        <f>+COUNT($B$37:B49)+1</f>
        <v>10</v>
      </c>
      <c r="C50" s="97" t="s">
        <v>99</v>
      </c>
      <c r="D50" s="98" t="s">
        <v>273</v>
      </c>
      <c r="E50" s="55" t="s">
        <v>714</v>
      </c>
      <c r="F50" s="55">
        <v>1900</v>
      </c>
      <c r="G50" s="9"/>
      <c r="H50" s="95">
        <f t="shared" ref="H50:H51" si="3">+$F50*G50</f>
        <v>0</v>
      </c>
    </row>
    <row r="51" spans="2:10" s="48" customFormat="1" ht="47.25">
      <c r="B51" s="96">
        <f>+COUNT($B$37:B50)+1</f>
        <v>11</v>
      </c>
      <c r="C51" s="97" t="s">
        <v>278</v>
      </c>
      <c r="D51" s="98" t="s">
        <v>279</v>
      </c>
      <c r="E51" s="55" t="s">
        <v>714</v>
      </c>
      <c r="F51" s="55">
        <v>1100</v>
      </c>
      <c r="G51" s="9"/>
      <c r="H51" s="95">
        <f t="shared" si="3"/>
        <v>0</v>
      </c>
    </row>
    <row r="52" spans="2:10" s="48" customFormat="1">
      <c r="B52" s="94" t="s">
        <v>105</v>
      </c>
      <c r="C52" s="287" t="s">
        <v>106</v>
      </c>
      <c r="D52" s="287"/>
      <c r="E52" s="287"/>
      <c r="F52" s="287"/>
      <c r="G52" s="7"/>
      <c r="H52" s="95"/>
    </row>
    <row r="53" spans="2:10" s="48" customFormat="1" ht="31.5">
      <c r="B53" s="96">
        <f>+COUNT($B$37:B52)+1</f>
        <v>12</v>
      </c>
      <c r="C53" s="97" t="s">
        <v>212</v>
      </c>
      <c r="D53" s="98" t="s">
        <v>213</v>
      </c>
      <c r="E53" s="55" t="s">
        <v>719</v>
      </c>
      <c r="F53" s="55">
        <v>3200</v>
      </c>
      <c r="G53" s="9"/>
      <c r="H53" s="95">
        <f t="shared" ref="H53" si="4">+$F53*G53</f>
        <v>0</v>
      </c>
    </row>
    <row r="54" spans="2:10" s="48" customFormat="1">
      <c r="B54" s="96">
        <f>+COUNT($B$37:B53)+1</f>
        <v>13</v>
      </c>
      <c r="C54" s="97" t="s">
        <v>108</v>
      </c>
      <c r="D54" s="98" t="s">
        <v>65</v>
      </c>
      <c r="E54" s="55" t="s">
        <v>719</v>
      </c>
      <c r="F54" s="55">
        <v>3200</v>
      </c>
      <c r="G54" s="9"/>
      <c r="H54" s="95">
        <f t="shared" ref="H54:H56" si="5">+$F54*G54</f>
        <v>0</v>
      </c>
    </row>
    <row r="55" spans="2:10" s="48" customFormat="1">
      <c r="B55" s="94" t="s">
        <v>116</v>
      </c>
      <c r="C55" s="287" t="s">
        <v>117</v>
      </c>
      <c r="D55" s="287"/>
      <c r="E55" s="287"/>
      <c r="F55" s="287"/>
      <c r="G55" s="7"/>
      <c r="H55" s="95"/>
    </row>
    <row r="56" spans="2:10" s="48" customFormat="1" ht="31.5">
      <c r="B56" s="96">
        <f>+COUNT($B$37:B55)+1</f>
        <v>14</v>
      </c>
      <c r="C56" s="97" t="s">
        <v>113</v>
      </c>
      <c r="D56" s="98" t="s">
        <v>114</v>
      </c>
      <c r="E56" s="55" t="s">
        <v>723</v>
      </c>
      <c r="F56" s="55">
        <v>460</v>
      </c>
      <c r="G56" s="9"/>
      <c r="H56" s="95">
        <f t="shared" si="5"/>
        <v>0</v>
      </c>
    </row>
    <row r="57" spans="2:10" s="48" customFormat="1" ht="31.5">
      <c r="B57" s="96">
        <f>+COUNT($B$37:B56)+1</f>
        <v>15</v>
      </c>
      <c r="C57" s="97" t="s">
        <v>115</v>
      </c>
      <c r="D57" s="98" t="s">
        <v>281</v>
      </c>
      <c r="E57" s="55" t="s">
        <v>723</v>
      </c>
      <c r="F57" s="55">
        <v>30</v>
      </c>
      <c r="G57" s="9"/>
      <c r="H57" s="95">
        <f t="shared" ref="H57" si="6">+$F57*G57</f>
        <v>0</v>
      </c>
    </row>
    <row r="58" spans="2:10" s="48" customFormat="1" ht="15.75" customHeight="1">
      <c r="B58" s="99"/>
      <c r="C58" s="100"/>
      <c r="D58" s="101"/>
      <c r="E58" s="102"/>
      <c r="F58" s="103"/>
      <c r="G58" s="40"/>
      <c r="H58" s="104"/>
    </row>
    <row r="59" spans="2:10" s="48" customFormat="1" ht="16.5" thickBot="1">
      <c r="B59" s="105"/>
      <c r="C59" s="106"/>
      <c r="D59" s="106"/>
      <c r="E59" s="107"/>
      <c r="F59" s="107"/>
      <c r="G59" s="8" t="str">
        <f>C36&amp;" SKUPAJ:"</f>
        <v>ZEMELJSKA DELA SKUPAJ:</v>
      </c>
      <c r="H59" s="108">
        <f>SUM(H$38:H$57)</f>
        <v>0</v>
      </c>
    </row>
    <row r="60" spans="2:10" s="48" customFormat="1">
      <c r="B60" s="109"/>
      <c r="C60" s="100"/>
      <c r="D60" s="110"/>
      <c r="E60" s="111"/>
      <c r="F60" s="103"/>
      <c r="G60" s="40"/>
      <c r="H60" s="104"/>
      <c r="J60" s="49"/>
    </row>
    <row r="61" spans="2:10" s="48" customFormat="1">
      <c r="B61" s="90" t="s">
        <v>42</v>
      </c>
      <c r="C61" s="288" t="s">
        <v>67</v>
      </c>
      <c r="D61" s="288"/>
      <c r="E61" s="91"/>
      <c r="F61" s="92"/>
      <c r="G61" s="6"/>
      <c r="H61" s="93"/>
      <c r="J61" s="49"/>
    </row>
    <row r="62" spans="2:10" s="48" customFormat="1">
      <c r="B62" s="94" t="s">
        <v>118</v>
      </c>
      <c r="C62" s="287" t="s">
        <v>119</v>
      </c>
      <c r="D62" s="287"/>
      <c r="E62" s="287"/>
      <c r="F62" s="287"/>
      <c r="G62" s="7"/>
      <c r="H62" s="95"/>
    </row>
    <row r="63" spans="2:10" s="48" customFormat="1" ht="47.25">
      <c r="B63" s="96">
        <f>+COUNT($B$62:B62)+1</f>
        <v>1</v>
      </c>
      <c r="C63" s="97" t="s">
        <v>248</v>
      </c>
      <c r="D63" s="98" t="s">
        <v>282</v>
      </c>
      <c r="E63" s="55" t="s">
        <v>714</v>
      </c>
      <c r="F63" s="55">
        <v>880</v>
      </c>
      <c r="G63" s="9"/>
      <c r="H63" s="95">
        <f t="shared" ref="H63:H73" si="7">+$F63*G63</f>
        <v>0</v>
      </c>
      <c r="J63" s="49"/>
    </row>
    <row r="64" spans="2:10" s="48" customFormat="1" ht="47.25">
      <c r="B64" s="96">
        <f>+COUNT($B$62:B63)+1</f>
        <v>2</v>
      </c>
      <c r="C64" s="97" t="s">
        <v>372</v>
      </c>
      <c r="D64" s="98" t="s">
        <v>373</v>
      </c>
      <c r="E64" s="55" t="s">
        <v>719</v>
      </c>
      <c r="F64" s="55">
        <v>530</v>
      </c>
      <c r="G64" s="9"/>
      <c r="H64" s="95">
        <f t="shared" si="7"/>
        <v>0</v>
      </c>
      <c r="J64" s="49"/>
    </row>
    <row r="65" spans="2:10" s="48" customFormat="1" ht="47.25">
      <c r="B65" s="96">
        <f>+COUNT($B$62:B64)+1</f>
        <v>3</v>
      </c>
      <c r="C65" s="97" t="s">
        <v>285</v>
      </c>
      <c r="D65" s="98" t="s">
        <v>374</v>
      </c>
      <c r="E65" s="55" t="s">
        <v>719</v>
      </c>
      <c r="F65" s="55">
        <v>2200</v>
      </c>
      <c r="G65" s="9"/>
      <c r="H65" s="95">
        <f t="shared" si="7"/>
        <v>0</v>
      </c>
      <c r="J65" s="49"/>
    </row>
    <row r="66" spans="2:10" s="48" customFormat="1">
      <c r="B66" s="94" t="s">
        <v>121</v>
      </c>
      <c r="C66" s="287" t="s">
        <v>122</v>
      </c>
      <c r="D66" s="287"/>
      <c r="E66" s="287"/>
      <c r="F66" s="287"/>
      <c r="G66" s="7"/>
      <c r="H66" s="95"/>
    </row>
    <row r="67" spans="2:10" s="48" customFormat="1" ht="31.5">
      <c r="B67" s="96">
        <f>+COUNT($B$62:B66)+1</f>
        <v>4</v>
      </c>
      <c r="C67" s="97" t="s">
        <v>287</v>
      </c>
      <c r="D67" s="98" t="s">
        <v>375</v>
      </c>
      <c r="E67" s="55" t="s">
        <v>719</v>
      </c>
      <c r="F67" s="55">
        <v>2700</v>
      </c>
      <c r="G67" s="9"/>
      <c r="H67" s="95">
        <f t="shared" si="7"/>
        <v>0</v>
      </c>
      <c r="J67" s="49"/>
    </row>
    <row r="68" spans="2:10" s="48" customFormat="1" ht="31.5">
      <c r="B68" s="96">
        <f>+COUNT($B$62:B67)+1</f>
        <v>5</v>
      </c>
      <c r="C68" s="97" t="s">
        <v>124</v>
      </c>
      <c r="D68" s="98" t="s">
        <v>125</v>
      </c>
      <c r="E68" s="55" t="s">
        <v>719</v>
      </c>
      <c r="F68" s="55">
        <v>2730</v>
      </c>
      <c r="G68" s="9"/>
      <c r="H68" s="95">
        <f t="shared" si="7"/>
        <v>0</v>
      </c>
      <c r="J68" s="49"/>
    </row>
    <row r="69" spans="2:10" s="48" customFormat="1">
      <c r="B69" s="94" t="s">
        <v>127</v>
      </c>
      <c r="C69" s="287" t="s">
        <v>132</v>
      </c>
      <c r="D69" s="287"/>
      <c r="E69" s="287"/>
      <c r="F69" s="287"/>
      <c r="G69" s="7"/>
      <c r="H69" s="95"/>
    </row>
    <row r="70" spans="2:10" s="48" customFormat="1" ht="47.25">
      <c r="B70" s="96">
        <f>+COUNT($B$62:B69)+1</f>
        <v>6</v>
      </c>
      <c r="C70" s="97" t="s">
        <v>133</v>
      </c>
      <c r="D70" s="98" t="s">
        <v>134</v>
      </c>
      <c r="E70" s="55" t="s">
        <v>1371</v>
      </c>
      <c r="F70" s="55">
        <v>310</v>
      </c>
      <c r="G70" s="9"/>
      <c r="H70" s="95">
        <f t="shared" si="7"/>
        <v>0</v>
      </c>
      <c r="J70" s="49"/>
    </row>
    <row r="71" spans="2:10" s="48" customFormat="1">
      <c r="B71" s="94" t="s">
        <v>131</v>
      </c>
      <c r="C71" s="287" t="s">
        <v>138</v>
      </c>
      <c r="D71" s="287"/>
      <c r="E71" s="287"/>
      <c r="F71" s="287"/>
      <c r="G71" s="7"/>
      <c r="H71" s="95"/>
    </row>
    <row r="72" spans="2:10" s="48" customFormat="1" ht="47.25">
      <c r="B72" s="96">
        <f>+COUNT($B$62:B71)+1</f>
        <v>7</v>
      </c>
      <c r="C72" s="97" t="s">
        <v>249</v>
      </c>
      <c r="D72" s="98" t="s">
        <v>250</v>
      </c>
      <c r="E72" s="55" t="s">
        <v>714</v>
      </c>
      <c r="F72" s="55">
        <v>4</v>
      </c>
      <c r="G72" s="9"/>
      <c r="H72" s="95">
        <f t="shared" si="7"/>
        <v>0</v>
      </c>
      <c r="J72" s="49"/>
    </row>
    <row r="73" spans="2:10" s="48" customFormat="1" ht="47.25">
      <c r="B73" s="96">
        <f>+COUNT($B$62:B72)+1</f>
        <v>8</v>
      </c>
      <c r="C73" s="97" t="s">
        <v>135</v>
      </c>
      <c r="D73" s="98" t="s">
        <v>295</v>
      </c>
      <c r="E73" s="55" t="s">
        <v>714</v>
      </c>
      <c r="F73" s="55">
        <v>60</v>
      </c>
      <c r="G73" s="9"/>
      <c r="H73" s="95">
        <f t="shared" si="7"/>
        <v>0</v>
      </c>
      <c r="J73" s="49"/>
    </row>
    <row r="74" spans="2:10" s="48" customFormat="1" ht="31.5">
      <c r="B74" s="96">
        <f>+COUNT($B$62:B73)+1</f>
        <v>9</v>
      </c>
      <c r="C74" s="97" t="s">
        <v>136</v>
      </c>
      <c r="D74" s="98" t="s">
        <v>376</v>
      </c>
      <c r="E74" s="55" t="s">
        <v>719</v>
      </c>
      <c r="F74" s="55">
        <v>70</v>
      </c>
      <c r="G74" s="9"/>
      <c r="H74" s="95">
        <f t="shared" ref="H74" si="8">+$F74*G74</f>
        <v>0</v>
      </c>
      <c r="J74" s="49"/>
    </row>
    <row r="75" spans="2:10" s="48" customFormat="1" ht="15.75" customHeight="1">
      <c r="B75" s="99"/>
      <c r="C75" s="100"/>
      <c r="D75" s="101"/>
      <c r="E75" s="102"/>
      <c r="F75" s="103"/>
      <c r="G75" s="40"/>
      <c r="H75" s="104"/>
    </row>
    <row r="76" spans="2:10" s="48" customFormat="1" ht="16.5" thickBot="1">
      <c r="B76" s="105"/>
      <c r="C76" s="106"/>
      <c r="D76" s="106"/>
      <c r="E76" s="107"/>
      <c r="F76" s="107"/>
      <c r="G76" s="8" t="str">
        <f>C61&amp;" SKUPAJ:"</f>
        <v>VOZIŠČNE KONSTRUKCIJE SKUPAJ:</v>
      </c>
      <c r="H76" s="108">
        <f>SUM(H$62:H$74)</f>
        <v>0</v>
      </c>
    </row>
    <row r="77" spans="2:10" s="48" customFormat="1">
      <c r="B77" s="109"/>
      <c r="C77" s="100"/>
      <c r="D77" s="110"/>
      <c r="E77" s="111"/>
      <c r="F77" s="103"/>
      <c r="G77" s="40"/>
      <c r="H77" s="104"/>
      <c r="J77" s="49"/>
    </row>
    <row r="78" spans="2:10" s="48" customFormat="1">
      <c r="B78" s="90" t="s">
        <v>46</v>
      </c>
      <c r="C78" s="288" t="s">
        <v>7</v>
      </c>
      <c r="D78" s="288"/>
      <c r="E78" s="91"/>
      <c r="F78" s="92"/>
      <c r="G78" s="6"/>
      <c r="H78" s="93"/>
      <c r="J78" s="49"/>
    </row>
    <row r="79" spans="2:10" s="48" customFormat="1">
      <c r="B79" s="94" t="s">
        <v>143</v>
      </c>
      <c r="C79" s="287" t="s">
        <v>144</v>
      </c>
      <c r="D79" s="287"/>
      <c r="E79" s="287"/>
      <c r="F79" s="287"/>
      <c r="G79" s="7"/>
      <c r="H79" s="95"/>
    </row>
    <row r="80" spans="2:10" s="48" customFormat="1" ht="78.75">
      <c r="B80" s="96">
        <f>+COUNT($B79:B$79)+1</f>
        <v>1</v>
      </c>
      <c r="C80" s="97" t="s">
        <v>298</v>
      </c>
      <c r="D80" s="98" t="s">
        <v>299</v>
      </c>
      <c r="E80" s="55" t="s">
        <v>1371</v>
      </c>
      <c r="F80" s="55">
        <v>95</v>
      </c>
      <c r="G80" s="9"/>
      <c r="H80" s="95">
        <f t="shared" ref="H80:H81" si="9">+$F80*G80</f>
        <v>0</v>
      </c>
      <c r="J80" s="49"/>
    </row>
    <row r="81" spans="2:10" s="48" customFormat="1" ht="47.25">
      <c r="B81" s="96">
        <f>+COUNT($B$79:B80)+1</f>
        <v>2</v>
      </c>
      <c r="C81" s="97" t="s">
        <v>377</v>
      </c>
      <c r="D81" s="98" t="s">
        <v>378</v>
      </c>
      <c r="E81" s="55" t="s">
        <v>1371</v>
      </c>
      <c r="F81" s="55">
        <v>130</v>
      </c>
      <c r="G81" s="9"/>
      <c r="H81" s="95">
        <f t="shared" si="9"/>
        <v>0</v>
      </c>
      <c r="J81" s="49"/>
    </row>
    <row r="82" spans="2:10" s="48" customFormat="1" ht="15.75" customHeight="1">
      <c r="B82" s="94" t="s">
        <v>145</v>
      </c>
      <c r="C82" s="287" t="s">
        <v>146</v>
      </c>
      <c r="D82" s="287"/>
      <c r="E82" s="287"/>
      <c r="F82" s="287"/>
      <c r="G82" s="7"/>
      <c r="H82" s="95"/>
    </row>
    <row r="83" spans="2:10" s="48" customFormat="1" ht="63">
      <c r="B83" s="96">
        <f>+COUNT($B$79:B82)+1</f>
        <v>3</v>
      </c>
      <c r="C83" s="97" t="s">
        <v>141</v>
      </c>
      <c r="D83" s="98" t="s">
        <v>304</v>
      </c>
      <c r="E83" s="55" t="s">
        <v>1371</v>
      </c>
      <c r="F83" s="55">
        <v>180</v>
      </c>
      <c r="G83" s="9"/>
      <c r="H83" s="95">
        <f t="shared" ref="H83" si="10">+$F83*G83</f>
        <v>0</v>
      </c>
      <c r="J83" s="49"/>
    </row>
    <row r="84" spans="2:10" s="48" customFormat="1" ht="15.75" customHeight="1">
      <c r="B84" s="99"/>
      <c r="C84" s="100"/>
      <c r="D84" s="101"/>
      <c r="E84" s="102"/>
      <c r="F84" s="103"/>
      <c r="G84" s="40"/>
      <c r="H84" s="104"/>
    </row>
    <row r="85" spans="2:10" s="48" customFormat="1" ht="16.5" thickBot="1">
      <c r="B85" s="105"/>
      <c r="C85" s="106"/>
      <c r="D85" s="106"/>
      <c r="E85" s="107"/>
      <c r="F85" s="107"/>
      <c r="G85" s="8" t="str">
        <f>C78&amp;" SKUPAJ:"</f>
        <v>ODVODNJAVANJE SKUPAJ:</v>
      </c>
      <c r="H85" s="108">
        <f>SUM(H$80:H$83)</f>
        <v>0</v>
      </c>
    </row>
    <row r="87" spans="2:10" s="48" customFormat="1">
      <c r="B87" s="90" t="s">
        <v>47</v>
      </c>
      <c r="C87" s="288" t="s">
        <v>56</v>
      </c>
      <c r="D87" s="288"/>
      <c r="E87" s="91"/>
      <c r="F87" s="92"/>
      <c r="G87" s="6"/>
      <c r="H87" s="93"/>
      <c r="J87" s="49"/>
    </row>
    <row r="88" spans="2:10" s="48" customFormat="1">
      <c r="B88" s="94" t="s">
        <v>151</v>
      </c>
      <c r="C88" s="287" t="s">
        <v>178</v>
      </c>
      <c r="D88" s="287"/>
      <c r="E88" s="287"/>
      <c r="F88" s="287"/>
      <c r="G88" s="7"/>
      <c r="H88" s="95"/>
    </row>
    <row r="89" spans="2:10" s="48" customFormat="1" ht="31.5">
      <c r="B89" s="96">
        <f>+COUNT($B$88:B88)+1</f>
        <v>1</v>
      </c>
      <c r="C89" s="97" t="s">
        <v>162</v>
      </c>
      <c r="D89" s="98" t="s">
        <v>66</v>
      </c>
      <c r="E89" s="55" t="s">
        <v>741</v>
      </c>
      <c r="F89" s="55">
        <v>39</v>
      </c>
      <c r="G89" s="9"/>
      <c r="H89" s="95">
        <f t="shared" ref="H89:H116" si="11">+$F89*G89</f>
        <v>0</v>
      </c>
      <c r="J89" s="49"/>
    </row>
    <row r="90" spans="2:10" s="48" customFormat="1" ht="47.25">
      <c r="B90" s="96">
        <f>+COUNT($B$88:B89)+1</f>
        <v>2</v>
      </c>
      <c r="C90" s="97" t="s">
        <v>313</v>
      </c>
      <c r="D90" s="98" t="s">
        <v>314</v>
      </c>
      <c r="E90" s="55" t="s">
        <v>741</v>
      </c>
      <c r="F90" s="55">
        <v>3</v>
      </c>
      <c r="G90" s="9"/>
      <c r="H90" s="95">
        <f t="shared" si="11"/>
        <v>0</v>
      </c>
      <c r="J90" s="49"/>
    </row>
    <row r="91" spans="2:10" s="48" customFormat="1" ht="47.25">
      <c r="B91" s="96">
        <f>+COUNT($B$88:B90)+1</f>
        <v>3</v>
      </c>
      <c r="C91" s="97" t="s">
        <v>315</v>
      </c>
      <c r="D91" s="98" t="s">
        <v>316</v>
      </c>
      <c r="E91" s="55" t="s">
        <v>741</v>
      </c>
      <c r="F91" s="55">
        <v>4</v>
      </c>
      <c r="G91" s="9"/>
      <c r="H91" s="95">
        <f t="shared" si="11"/>
        <v>0</v>
      </c>
      <c r="J91" s="49"/>
    </row>
    <row r="92" spans="2:10" s="48" customFormat="1" ht="47.25">
      <c r="B92" s="96">
        <f>+COUNT($B$88:B91)+1</f>
        <v>4</v>
      </c>
      <c r="C92" s="97" t="s">
        <v>163</v>
      </c>
      <c r="D92" s="98" t="s">
        <v>164</v>
      </c>
      <c r="E92" s="55" t="s">
        <v>741</v>
      </c>
      <c r="F92" s="55">
        <v>12</v>
      </c>
      <c r="G92" s="9"/>
      <c r="H92" s="95">
        <f t="shared" si="11"/>
        <v>0</v>
      </c>
      <c r="J92" s="49"/>
    </row>
    <row r="93" spans="2:10" s="48" customFormat="1" ht="47.25">
      <c r="B93" s="96">
        <f>+COUNT($B$88:B92)+1</f>
        <v>5</v>
      </c>
      <c r="C93" s="97" t="s">
        <v>169</v>
      </c>
      <c r="D93" s="98" t="s">
        <v>170</v>
      </c>
      <c r="E93" s="55" t="s">
        <v>741</v>
      </c>
      <c r="F93" s="55">
        <v>16</v>
      </c>
      <c r="G93" s="9"/>
      <c r="H93" s="95">
        <f t="shared" si="11"/>
        <v>0</v>
      </c>
      <c r="J93" s="49"/>
    </row>
    <row r="94" spans="2:10" s="48" customFormat="1" ht="63">
      <c r="B94" s="96">
        <f>+COUNT($B$88:B93)+1</f>
        <v>6</v>
      </c>
      <c r="C94" s="97" t="s">
        <v>318</v>
      </c>
      <c r="D94" s="98" t="s">
        <v>319</v>
      </c>
      <c r="E94" s="55" t="s">
        <v>741</v>
      </c>
      <c r="F94" s="55">
        <v>3</v>
      </c>
      <c r="G94" s="9"/>
      <c r="H94" s="95">
        <f t="shared" si="11"/>
        <v>0</v>
      </c>
      <c r="J94" s="49"/>
    </row>
    <row r="95" spans="2:10" s="48" customFormat="1" ht="63">
      <c r="B95" s="96">
        <f>+COUNT($B$88:B94)+1</f>
        <v>7</v>
      </c>
      <c r="C95" s="97" t="s">
        <v>320</v>
      </c>
      <c r="D95" s="98" t="s">
        <v>321</v>
      </c>
      <c r="E95" s="55" t="s">
        <v>741</v>
      </c>
      <c r="F95" s="55">
        <v>4</v>
      </c>
      <c r="G95" s="9"/>
      <c r="H95" s="95">
        <f t="shared" si="11"/>
        <v>0</v>
      </c>
      <c r="J95" s="49"/>
    </row>
    <row r="96" spans="2:10" s="48" customFormat="1" ht="78.75">
      <c r="B96" s="96">
        <f>+COUNT($B$88:B95)+1</f>
        <v>8</v>
      </c>
      <c r="C96" s="97" t="s">
        <v>322</v>
      </c>
      <c r="D96" s="98" t="s">
        <v>379</v>
      </c>
      <c r="E96" s="55" t="s">
        <v>741</v>
      </c>
      <c r="F96" s="55">
        <v>11</v>
      </c>
      <c r="G96" s="9"/>
      <c r="H96" s="95">
        <f t="shared" si="11"/>
        <v>0</v>
      </c>
      <c r="J96" s="49"/>
    </row>
    <row r="97" spans="2:10" s="48" customFormat="1" ht="63">
      <c r="B97" s="96">
        <f>+COUNT($B$88:B96)+1</f>
        <v>9</v>
      </c>
      <c r="C97" s="97" t="s">
        <v>171</v>
      </c>
      <c r="D97" s="98" t="s">
        <v>380</v>
      </c>
      <c r="E97" s="55" t="s">
        <v>741</v>
      </c>
      <c r="F97" s="55">
        <v>3</v>
      </c>
      <c r="G97" s="9"/>
      <c r="H97" s="95">
        <f t="shared" si="11"/>
        <v>0</v>
      </c>
      <c r="J97" s="49"/>
    </row>
    <row r="98" spans="2:10" s="48" customFormat="1" ht="63">
      <c r="B98" s="96">
        <f>+COUNT($B$88:B97)+1</f>
        <v>10</v>
      </c>
      <c r="C98" s="97" t="s">
        <v>172</v>
      </c>
      <c r="D98" s="98" t="s">
        <v>381</v>
      </c>
      <c r="E98" s="55" t="s">
        <v>741</v>
      </c>
      <c r="F98" s="55">
        <v>3</v>
      </c>
      <c r="G98" s="9"/>
      <c r="H98" s="95">
        <f t="shared" si="11"/>
        <v>0</v>
      </c>
      <c r="J98" s="49"/>
    </row>
    <row r="99" spans="2:10" s="48" customFormat="1" ht="94.5">
      <c r="B99" s="96">
        <f>+COUNT($B$88:B98)+1</f>
        <v>11</v>
      </c>
      <c r="C99" s="97" t="s">
        <v>326</v>
      </c>
      <c r="D99" s="98" t="s">
        <v>382</v>
      </c>
      <c r="E99" s="55" t="s">
        <v>741</v>
      </c>
      <c r="F99" s="55">
        <v>5</v>
      </c>
      <c r="G99" s="9"/>
      <c r="H99" s="95">
        <f t="shared" si="11"/>
        <v>0</v>
      </c>
      <c r="J99" s="49"/>
    </row>
    <row r="100" spans="2:10" s="48" customFormat="1" ht="63">
      <c r="B100" s="96">
        <f>+COUNT($B$88:B99)+1</f>
        <v>12</v>
      </c>
      <c r="C100" s="97" t="s">
        <v>332</v>
      </c>
      <c r="D100" s="98" t="s">
        <v>383</v>
      </c>
      <c r="E100" s="55" t="s">
        <v>719</v>
      </c>
      <c r="F100" s="55">
        <v>36</v>
      </c>
      <c r="G100" s="9"/>
      <c r="H100" s="95">
        <f t="shared" si="11"/>
        <v>0</v>
      </c>
      <c r="J100" s="49"/>
    </row>
    <row r="101" spans="2:10" s="48" customFormat="1">
      <c r="B101" s="94" t="s">
        <v>156</v>
      </c>
      <c r="C101" s="287" t="s">
        <v>175</v>
      </c>
      <c r="D101" s="287"/>
      <c r="E101" s="287"/>
      <c r="F101" s="287"/>
      <c r="G101" s="7"/>
      <c r="H101" s="95"/>
    </row>
    <row r="102" spans="2:10" s="48" customFormat="1" ht="78.75">
      <c r="B102" s="96">
        <f>+COUNT($B$88:B101)+1</f>
        <v>13</v>
      </c>
      <c r="C102" s="97" t="s">
        <v>334</v>
      </c>
      <c r="D102" s="98" t="s">
        <v>384</v>
      </c>
      <c r="E102" s="55" t="s">
        <v>1371</v>
      </c>
      <c r="F102" s="55">
        <v>36</v>
      </c>
      <c r="G102" s="9"/>
      <c r="H102" s="95">
        <f t="shared" si="11"/>
        <v>0</v>
      </c>
      <c r="J102" s="49"/>
    </row>
    <row r="103" spans="2:10" s="48" customFormat="1" ht="78.75">
      <c r="B103" s="96">
        <f>+COUNT($B$88:B102)+1</f>
        <v>14</v>
      </c>
      <c r="C103" s="97" t="s">
        <v>176</v>
      </c>
      <c r="D103" s="98" t="s">
        <v>385</v>
      </c>
      <c r="E103" s="55" t="s">
        <v>1371</v>
      </c>
      <c r="F103" s="55">
        <v>1020</v>
      </c>
      <c r="G103" s="9"/>
      <c r="H103" s="95">
        <f t="shared" si="11"/>
        <v>0</v>
      </c>
      <c r="J103" s="49"/>
    </row>
    <row r="104" spans="2:10" s="48" customFormat="1" ht="47.25">
      <c r="B104" s="96">
        <f>+COUNT($B$88:B103)+1</f>
        <v>15</v>
      </c>
      <c r="C104" s="97" t="s">
        <v>386</v>
      </c>
      <c r="D104" s="98" t="s">
        <v>387</v>
      </c>
      <c r="E104" s="55" t="s">
        <v>1371</v>
      </c>
      <c r="F104" s="55">
        <v>70</v>
      </c>
      <c r="G104" s="9"/>
      <c r="H104" s="95">
        <f t="shared" si="11"/>
        <v>0</v>
      </c>
      <c r="J104" s="49"/>
    </row>
    <row r="105" spans="2:10" s="48" customFormat="1" ht="94.5">
      <c r="B105" s="96">
        <f>+COUNT($B$88:B104)+1</f>
        <v>16</v>
      </c>
      <c r="C105" s="97" t="s">
        <v>388</v>
      </c>
      <c r="D105" s="98" t="s">
        <v>389</v>
      </c>
      <c r="E105" s="55" t="s">
        <v>1371</v>
      </c>
      <c r="F105" s="55">
        <v>280</v>
      </c>
      <c r="G105" s="9"/>
      <c r="H105" s="95">
        <f t="shared" ref="H105" si="12">+$F105*G105</f>
        <v>0</v>
      </c>
      <c r="J105" s="49"/>
    </row>
    <row r="106" spans="2:10" s="48" customFormat="1" ht="47.25">
      <c r="B106" s="96">
        <f>+COUNT($B$88:B105)+1</f>
        <v>17</v>
      </c>
      <c r="C106" s="97" t="s">
        <v>340</v>
      </c>
      <c r="D106" s="98" t="s">
        <v>390</v>
      </c>
      <c r="E106" s="55" t="s">
        <v>1371</v>
      </c>
      <c r="F106" s="55">
        <v>36</v>
      </c>
      <c r="G106" s="9"/>
      <c r="H106" s="95">
        <f t="shared" si="11"/>
        <v>0</v>
      </c>
      <c r="J106" s="49"/>
    </row>
    <row r="107" spans="2:10" s="48" customFormat="1" ht="94.5">
      <c r="B107" s="96">
        <f>+COUNT($B$88:B106)+1</f>
        <v>18</v>
      </c>
      <c r="C107" s="97" t="s">
        <v>342</v>
      </c>
      <c r="D107" s="98" t="s">
        <v>343</v>
      </c>
      <c r="E107" s="55" t="s">
        <v>1371</v>
      </c>
      <c r="F107" s="55">
        <v>68</v>
      </c>
      <c r="G107" s="9"/>
      <c r="H107" s="95">
        <f t="shared" si="11"/>
        <v>0</v>
      </c>
      <c r="J107" s="49"/>
    </row>
    <row r="108" spans="2:10" s="48" customFormat="1" ht="94.5">
      <c r="B108" s="96">
        <f>+COUNT($B$88:B107)+1</f>
        <v>19</v>
      </c>
      <c r="C108" s="97" t="s">
        <v>344</v>
      </c>
      <c r="D108" s="98" t="s">
        <v>345</v>
      </c>
      <c r="E108" s="55" t="s">
        <v>719</v>
      </c>
      <c r="F108" s="55">
        <v>18</v>
      </c>
      <c r="G108" s="9"/>
      <c r="H108" s="95">
        <f t="shared" si="11"/>
        <v>0</v>
      </c>
      <c r="J108" s="49"/>
    </row>
    <row r="109" spans="2:10" s="48" customFormat="1" ht="31.5">
      <c r="B109" s="96">
        <f>+COUNT($B$88:B108)+1</f>
        <v>20</v>
      </c>
      <c r="C109" s="97" t="s">
        <v>346</v>
      </c>
      <c r="D109" s="98" t="s">
        <v>347</v>
      </c>
      <c r="E109" s="55" t="s">
        <v>1371</v>
      </c>
      <c r="F109" s="55">
        <v>42</v>
      </c>
      <c r="G109" s="9"/>
      <c r="H109" s="95">
        <f t="shared" si="11"/>
        <v>0</v>
      </c>
      <c r="J109" s="49"/>
    </row>
    <row r="110" spans="2:10" s="48" customFormat="1" ht="94.5">
      <c r="B110" s="96">
        <f>+COUNT($B$88:B109)+1</f>
        <v>21</v>
      </c>
      <c r="C110" s="97" t="s">
        <v>348</v>
      </c>
      <c r="D110" s="98" t="s">
        <v>391</v>
      </c>
      <c r="E110" s="55" t="s">
        <v>719</v>
      </c>
      <c r="F110" s="55">
        <v>25</v>
      </c>
      <c r="G110" s="9"/>
      <c r="H110" s="95">
        <f t="shared" si="11"/>
        <v>0</v>
      </c>
      <c r="J110" s="49"/>
    </row>
    <row r="111" spans="2:10" s="48" customFormat="1" ht="110.25">
      <c r="B111" s="96">
        <f>+COUNT($B$88:B110)+1</f>
        <v>22</v>
      </c>
      <c r="C111" s="97" t="s">
        <v>392</v>
      </c>
      <c r="D111" s="98" t="s">
        <v>393</v>
      </c>
      <c r="E111" s="55" t="s">
        <v>719</v>
      </c>
      <c r="F111" s="55">
        <v>4</v>
      </c>
      <c r="G111" s="9"/>
      <c r="H111" s="95">
        <f t="shared" si="11"/>
        <v>0</v>
      </c>
      <c r="J111" s="49"/>
    </row>
    <row r="112" spans="2:10" s="48" customFormat="1" ht="110.25">
      <c r="B112" s="96">
        <f>+COUNT($B$88:B111)+1</f>
        <v>23</v>
      </c>
      <c r="C112" s="97" t="s">
        <v>350</v>
      </c>
      <c r="D112" s="98" t="s">
        <v>351</v>
      </c>
      <c r="E112" s="55" t="s">
        <v>719</v>
      </c>
      <c r="F112" s="55">
        <v>4</v>
      </c>
      <c r="G112" s="9"/>
      <c r="H112" s="95">
        <f t="shared" si="11"/>
        <v>0</v>
      </c>
      <c r="J112" s="49"/>
    </row>
    <row r="113" spans="2:10" s="48" customFormat="1" ht="94.5">
      <c r="B113" s="96">
        <f>+COUNT($B$88:B112)+1</f>
        <v>24</v>
      </c>
      <c r="C113" s="97" t="s">
        <v>352</v>
      </c>
      <c r="D113" s="98" t="s">
        <v>394</v>
      </c>
      <c r="E113" s="55" t="s">
        <v>719</v>
      </c>
      <c r="F113" s="55">
        <v>6</v>
      </c>
      <c r="G113" s="9"/>
      <c r="H113" s="95">
        <f t="shared" si="11"/>
        <v>0</v>
      </c>
      <c r="J113" s="49"/>
    </row>
    <row r="114" spans="2:10" s="48" customFormat="1" ht="110.25">
      <c r="B114" s="96">
        <f>+COUNT($B$88:B113)+1</f>
        <v>25</v>
      </c>
      <c r="C114" s="97" t="s">
        <v>354</v>
      </c>
      <c r="D114" s="98" t="s">
        <v>355</v>
      </c>
      <c r="E114" s="55" t="s">
        <v>719</v>
      </c>
      <c r="F114" s="55">
        <v>33</v>
      </c>
      <c r="G114" s="9"/>
      <c r="H114" s="95">
        <f t="shared" si="11"/>
        <v>0</v>
      </c>
      <c r="J114" s="49"/>
    </row>
    <row r="115" spans="2:10" s="48" customFormat="1">
      <c r="B115" s="94" t="s">
        <v>158</v>
      </c>
      <c r="C115" s="287" t="s">
        <v>180</v>
      </c>
      <c r="D115" s="287"/>
      <c r="E115" s="287"/>
      <c r="F115" s="287"/>
      <c r="G115" s="7"/>
      <c r="H115" s="95"/>
    </row>
    <row r="116" spans="2:10" s="48" customFormat="1" ht="47.25">
      <c r="B116" s="96">
        <f>+COUNT($B$88:B115)+1</f>
        <v>26</v>
      </c>
      <c r="C116" s="97" t="s">
        <v>177</v>
      </c>
      <c r="D116" s="98" t="s">
        <v>356</v>
      </c>
      <c r="E116" s="55" t="s">
        <v>741</v>
      </c>
      <c r="F116" s="55">
        <v>17</v>
      </c>
      <c r="G116" s="9"/>
      <c r="H116" s="95">
        <f t="shared" si="11"/>
        <v>0</v>
      </c>
      <c r="J116" s="49"/>
    </row>
    <row r="117" spans="2:10" s="48" customFormat="1" ht="15.75" customHeight="1">
      <c r="B117" s="94" t="s">
        <v>160</v>
      </c>
      <c r="C117" s="287" t="s">
        <v>183</v>
      </c>
      <c r="D117" s="287"/>
      <c r="E117" s="287"/>
      <c r="F117" s="287"/>
      <c r="G117" s="7"/>
      <c r="H117" s="95"/>
    </row>
    <row r="118" spans="2:10" s="48" customFormat="1" ht="47.25">
      <c r="B118" s="96">
        <f>+COUNT($B$88:B117)+1</f>
        <v>27</v>
      </c>
      <c r="C118" s="97" t="s">
        <v>357</v>
      </c>
      <c r="D118" s="98" t="s">
        <v>358</v>
      </c>
      <c r="E118" s="55" t="s">
        <v>1371</v>
      </c>
      <c r="F118" s="55">
        <v>330</v>
      </c>
      <c r="G118" s="9"/>
      <c r="H118" s="95">
        <f t="shared" ref="H118" si="13">+$F118*G118</f>
        <v>0</v>
      </c>
      <c r="J118" s="49"/>
    </row>
    <row r="119" spans="2:10" s="48" customFormat="1" ht="47.25">
      <c r="B119" s="96">
        <f>+COUNT($B$88:B118)+1</f>
        <v>28</v>
      </c>
      <c r="C119" s="97" t="s">
        <v>395</v>
      </c>
      <c r="D119" s="98" t="s">
        <v>396</v>
      </c>
      <c r="E119" s="55" t="s">
        <v>1371</v>
      </c>
      <c r="F119" s="55">
        <v>100</v>
      </c>
      <c r="G119" s="9"/>
      <c r="H119" s="95">
        <f t="shared" ref="H119:H121" si="14">+$F119*G119</f>
        <v>0</v>
      </c>
      <c r="J119" s="49"/>
    </row>
    <row r="120" spans="2:10" s="48" customFormat="1" ht="31.5">
      <c r="B120" s="96">
        <f>+COUNT($B$88:B119)+1</f>
        <v>29</v>
      </c>
      <c r="C120" s="97" t="s">
        <v>251</v>
      </c>
      <c r="D120" s="98" t="s">
        <v>252</v>
      </c>
      <c r="E120" s="55" t="s">
        <v>741</v>
      </c>
      <c r="F120" s="55">
        <v>4</v>
      </c>
      <c r="G120" s="9"/>
      <c r="H120" s="95">
        <f t="shared" si="14"/>
        <v>0</v>
      </c>
      <c r="J120" s="49"/>
    </row>
    <row r="121" spans="2:10" s="48" customFormat="1" ht="31.5">
      <c r="B121" s="96">
        <f>+COUNT($B$88:B120)+1</f>
        <v>30</v>
      </c>
      <c r="C121" s="97" t="s">
        <v>365</v>
      </c>
      <c r="D121" s="98" t="s">
        <v>366</v>
      </c>
      <c r="E121" s="55" t="s">
        <v>741</v>
      </c>
      <c r="F121" s="55">
        <v>2</v>
      </c>
      <c r="G121" s="9"/>
      <c r="H121" s="95">
        <f t="shared" si="14"/>
        <v>0</v>
      </c>
      <c r="J121" s="49"/>
    </row>
    <row r="122" spans="2:10" s="48" customFormat="1" ht="15.75" customHeight="1">
      <c r="B122" s="99"/>
      <c r="C122" s="100"/>
      <c r="D122" s="101"/>
      <c r="E122" s="102"/>
      <c r="F122" s="103"/>
      <c r="G122" s="40"/>
      <c r="H122" s="104"/>
    </row>
    <row r="123" spans="2:10" s="48" customFormat="1" ht="16.5" thickBot="1">
      <c r="B123" s="105"/>
      <c r="C123" s="106"/>
      <c r="D123" s="106"/>
      <c r="E123" s="107"/>
      <c r="F123" s="107"/>
      <c r="G123" s="8" t="str">
        <f>C87&amp;" SKUPAJ:"</f>
        <v>OPREMA CEST SKUPAJ:</v>
      </c>
      <c r="H123" s="108">
        <f>SUM(H$89:H$121)</f>
        <v>0</v>
      </c>
    </row>
  </sheetData>
  <mergeCells count="24">
    <mergeCell ref="B20:F20"/>
    <mergeCell ref="C22:D22"/>
    <mergeCell ref="C23:F23"/>
    <mergeCell ref="C26:F26"/>
    <mergeCell ref="C36:D36"/>
    <mergeCell ref="C37:F37"/>
    <mergeCell ref="C45:F45"/>
    <mergeCell ref="C61:D61"/>
    <mergeCell ref="C47:F47"/>
    <mergeCell ref="C49:F49"/>
    <mergeCell ref="C52:F52"/>
    <mergeCell ref="C55:F55"/>
    <mergeCell ref="C117:F117"/>
    <mergeCell ref="C79:F79"/>
    <mergeCell ref="C62:F62"/>
    <mergeCell ref="C66:F66"/>
    <mergeCell ref="C71:F71"/>
    <mergeCell ref="C78:D78"/>
    <mergeCell ref="C82:F82"/>
    <mergeCell ref="C101:F101"/>
    <mergeCell ref="C115:F115"/>
    <mergeCell ref="C87:D87"/>
    <mergeCell ref="C88:F88"/>
    <mergeCell ref="C69:F69"/>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59" min="1" max="7" man="1"/>
    <brk id="77" min="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9C"/>
  </sheetPr>
  <dimension ref="B1:K92"/>
  <sheetViews>
    <sheetView view="pageBreakPreview" zoomScale="85" zoomScaleNormal="100" zoomScaleSheetLayoutView="85" workbookViewId="0">
      <selection activeCell="D11" sqref="D11"/>
    </sheetView>
  </sheetViews>
  <sheetFormatPr defaultColWidth="9.140625" defaultRowHeight="15.75"/>
  <cols>
    <col min="1" max="1" width="9.140625" style="49"/>
    <col min="2" max="3" width="10.7109375" style="51" customWidth="1"/>
    <col min="4" max="4" width="47.7109375" style="128"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68</v>
      </c>
      <c r="C1" s="45" t="str">
        <f ca="1">MID(CELL("filename",A1),FIND("]",CELL("filename",A1))+1,255)</f>
        <v>HODNIK, KOLESARSKA IN VEČ. POT</v>
      </c>
    </row>
    <row r="3" spans="2:10">
      <c r="B3" s="50" t="s">
        <v>13</v>
      </c>
    </row>
    <row r="4" spans="2:10">
      <c r="B4" s="52" t="str">
        <f ca="1">"REKAPITULACIJA "&amp;C1</f>
        <v>REKAPITULACIJA HODNIK, KOLESARSKA IN VEČ. POT</v>
      </c>
      <c r="C4" s="53"/>
      <c r="D4" s="53"/>
      <c r="E4" s="54"/>
      <c r="F4" s="54"/>
      <c r="G4" s="2"/>
      <c r="H4" s="55"/>
      <c r="I4" s="56"/>
    </row>
    <row r="5" spans="2:10">
      <c r="B5" s="57"/>
      <c r="C5" s="58"/>
      <c r="D5" s="59"/>
      <c r="H5" s="60"/>
      <c r="I5" s="61"/>
      <c r="J5" s="62"/>
    </row>
    <row r="6" spans="2:10">
      <c r="B6" s="63" t="s">
        <v>44</v>
      </c>
      <c r="D6" s="64" t="str">
        <f>VLOOKUP(B6,$B$18:$H$9838,2,FALSE)</f>
        <v>PREDDELA</v>
      </c>
      <c r="E6" s="65"/>
      <c r="F6" s="47"/>
      <c r="H6" s="66">
        <f>VLOOKUP($D6&amp;" SKUPAJ:",$G$18:H$9902,2,FALSE)</f>
        <v>0</v>
      </c>
      <c r="I6" s="67"/>
      <c r="J6" s="68"/>
    </row>
    <row r="7" spans="2:10">
      <c r="B7" s="63"/>
      <c r="D7" s="64"/>
      <c r="E7" s="65"/>
      <c r="F7" s="47"/>
      <c r="H7" s="66"/>
      <c r="I7" s="69"/>
      <c r="J7" s="70"/>
    </row>
    <row r="8" spans="2:10">
      <c r="B8" s="63" t="s">
        <v>45</v>
      </c>
      <c r="D8" s="64" t="str">
        <f>VLOOKUP(B8,$B$18:$H$9838,2,FALSE)</f>
        <v>ZEMELJSKA DELA</v>
      </c>
      <c r="E8" s="65"/>
      <c r="F8" s="47"/>
      <c r="H8" s="66">
        <f>VLOOKUP($D8&amp;" SKUPAJ:",$G$18:H$9902,2,FALSE)</f>
        <v>0</v>
      </c>
      <c r="I8" s="71"/>
      <c r="J8" s="72"/>
    </row>
    <row r="9" spans="2:10">
      <c r="B9" s="63"/>
      <c r="D9" s="64"/>
      <c r="E9" s="65"/>
      <c r="F9" s="47"/>
      <c r="H9" s="66"/>
      <c r="I9" s="56"/>
    </row>
    <row r="10" spans="2:10">
      <c r="B10" s="63" t="s">
        <v>42</v>
      </c>
      <c r="D10" s="64" t="str">
        <f>VLOOKUP(B10,$B$18:$H$9838,2,FALSE)</f>
        <v>VOZIŠČNE KONSTRUKCIJE</v>
      </c>
      <c r="E10" s="65"/>
      <c r="F10" s="47"/>
      <c r="H10" s="66">
        <f>VLOOKUP($D10&amp;" SKUPAJ:",$G$18:H$9902,2,FALSE)</f>
        <v>0</v>
      </c>
    </row>
    <row r="11" spans="2:10">
      <c r="B11" s="63"/>
      <c r="D11" s="64"/>
      <c r="E11" s="65"/>
      <c r="F11" s="47"/>
      <c r="H11" s="66"/>
    </row>
    <row r="12" spans="2:10">
      <c r="B12" s="63" t="s">
        <v>46</v>
      </c>
      <c r="D12" s="64" t="str">
        <f>VLOOKUP(B12,$B$18:$H$9838,2,FALSE)</f>
        <v>ODVODNJAVANJE</v>
      </c>
      <c r="E12" s="65"/>
      <c r="F12" s="47"/>
      <c r="H12" s="66">
        <f>VLOOKUP($D12&amp;" SKUPAJ:",$G$18:H$9902,2,FALSE)</f>
        <v>0</v>
      </c>
    </row>
    <row r="13" spans="2:10">
      <c r="B13" s="63"/>
      <c r="D13" s="64"/>
      <c r="E13" s="65"/>
      <c r="F13" s="47"/>
      <c r="H13" s="66"/>
    </row>
    <row r="14" spans="2:10">
      <c r="B14" s="63" t="s">
        <v>47</v>
      </c>
      <c r="D14" s="64" t="str">
        <f>VLOOKUP(B14,$B$18:$H$9838,2,FALSE)</f>
        <v>OPREMA CEST</v>
      </c>
      <c r="E14" s="65"/>
      <c r="F14" s="47"/>
      <c r="H14" s="66">
        <f>VLOOKUP($D14&amp;" SKUPAJ:",$G$18:H$9902,2,FALSE)</f>
        <v>0</v>
      </c>
    </row>
    <row r="15" spans="2:10" s="48" customFormat="1" ht="16.5" thickBot="1">
      <c r="B15" s="73"/>
      <c r="C15" s="74"/>
      <c r="D15" s="75"/>
      <c r="E15" s="76"/>
      <c r="F15" s="77"/>
      <c r="G15" s="3"/>
      <c r="H15" s="78"/>
    </row>
    <row r="16" spans="2:10" s="48" customFormat="1" ht="16.5" thickTop="1">
      <c r="B16" s="79"/>
      <c r="C16" s="80"/>
      <c r="D16" s="81"/>
      <c r="E16" s="82"/>
      <c r="F16" s="83"/>
      <c r="G16" s="4" t="str">
        <f ca="1">"SKUPAJ "&amp;C1&amp;" (BREZ DDV):"</f>
        <v>SKUPAJ HODNIK, KOLESARSKA IN VEČ. POT (BREZ DDV):</v>
      </c>
      <c r="H16" s="84">
        <f>SUM(H6:H14)</f>
        <v>0</v>
      </c>
    </row>
    <row r="18" spans="2:11" s="48" customFormat="1" ht="16.5" thickBot="1">
      <c r="B18" s="85" t="s">
        <v>0</v>
      </c>
      <c r="C18" s="86" t="s">
        <v>1</v>
      </c>
      <c r="D18" s="87" t="s">
        <v>2</v>
      </c>
      <c r="E18" s="88" t="s">
        <v>3</v>
      </c>
      <c r="F18" s="88" t="s">
        <v>4</v>
      </c>
      <c r="G18" s="5" t="s">
        <v>5</v>
      </c>
      <c r="H18" s="88" t="s">
        <v>6</v>
      </c>
    </row>
    <row r="20" spans="2:11">
      <c r="B20" s="289"/>
      <c r="C20" s="289"/>
      <c r="D20" s="289"/>
      <c r="E20" s="289"/>
      <c r="F20" s="289"/>
      <c r="G20" s="41"/>
      <c r="H20" s="89"/>
    </row>
    <row r="22" spans="2:11" s="48" customFormat="1">
      <c r="B22" s="90" t="s">
        <v>44</v>
      </c>
      <c r="C22" s="288" t="s">
        <v>57</v>
      </c>
      <c r="D22" s="288"/>
      <c r="E22" s="91"/>
      <c r="F22" s="92"/>
      <c r="G22" s="6"/>
      <c r="H22" s="93"/>
    </row>
    <row r="23" spans="2:11" s="48" customFormat="1">
      <c r="B23" s="94" t="s">
        <v>70</v>
      </c>
      <c r="C23" s="287" t="s">
        <v>71</v>
      </c>
      <c r="D23" s="287"/>
      <c r="E23" s="287"/>
      <c r="F23" s="287"/>
      <c r="G23" s="7"/>
      <c r="H23" s="95"/>
    </row>
    <row r="24" spans="2:11" s="48" customFormat="1" ht="31.5">
      <c r="B24" s="96">
        <f>+COUNT($B$23:B23)+1</f>
        <v>1</v>
      </c>
      <c r="C24" s="97" t="s">
        <v>255</v>
      </c>
      <c r="D24" s="98" t="s">
        <v>256</v>
      </c>
      <c r="E24" s="55" t="s">
        <v>1370</v>
      </c>
      <c r="F24" s="55">
        <v>0.6</v>
      </c>
      <c r="G24" s="9"/>
      <c r="H24" s="95">
        <f>+$F24*G24</f>
        <v>0</v>
      </c>
      <c r="K24" s="46"/>
    </row>
    <row r="25" spans="2:11" s="48" customFormat="1" ht="31.5">
      <c r="B25" s="96">
        <f>+COUNT($B$23:B24)+1</f>
        <v>2</v>
      </c>
      <c r="C25" s="97" t="s">
        <v>257</v>
      </c>
      <c r="D25" s="98" t="s">
        <v>258</v>
      </c>
      <c r="E25" s="55" t="s">
        <v>741</v>
      </c>
      <c r="F25" s="55">
        <v>16</v>
      </c>
      <c r="G25" s="9"/>
      <c r="H25" s="95">
        <f t="shared" ref="H25" si="0">+$F25*G25</f>
        <v>0</v>
      </c>
      <c r="K25" s="46"/>
    </row>
    <row r="26" spans="2:11" s="48" customFormat="1" ht="15.75" customHeight="1">
      <c r="B26" s="99"/>
      <c r="C26" s="100"/>
      <c r="D26" s="101"/>
      <c r="E26" s="102"/>
      <c r="F26" s="103"/>
      <c r="G26" s="40"/>
      <c r="H26" s="104"/>
    </row>
    <row r="27" spans="2:11" s="48" customFormat="1">
      <c r="B27" s="105"/>
      <c r="C27" s="106"/>
      <c r="D27" s="106"/>
      <c r="E27" s="107"/>
      <c r="F27" s="107"/>
      <c r="G27" s="8" t="str">
        <f>C22&amp;" SKUPAJ:"</f>
        <v>PREDDELA SKUPAJ:</v>
      </c>
      <c r="H27" s="108">
        <f>SUM(H$24:H$25)</f>
        <v>0</v>
      </c>
    </row>
    <row r="28" spans="2:11" s="48" customFormat="1">
      <c r="B28" s="99"/>
      <c r="C28" s="100"/>
      <c r="D28" s="101"/>
      <c r="E28" s="102"/>
      <c r="F28" s="103"/>
      <c r="G28" s="40"/>
      <c r="H28" s="104"/>
    </row>
    <row r="29" spans="2:11" s="48" customFormat="1">
      <c r="B29" s="90" t="s">
        <v>45</v>
      </c>
      <c r="C29" s="288" t="s">
        <v>59</v>
      </c>
      <c r="D29" s="288"/>
      <c r="E29" s="91"/>
      <c r="F29" s="92"/>
      <c r="G29" s="6"/>
      <c r="H29" s="93"/>
    </row>
    <row r="30" spans="2:11" s="48" customFormat="1">
      <c r="B30" s="94" t="s">
        <v>88</v>
      </c>
      <c r="C30" s="287" t="s">
        <v>89</v>
      </c>
      <c r="D30" s="287"/>
      <c r="E30" s="287"/>
      <c r="F30" s="287"/>
      <c r="G30" s="7"/>
      <c r="H30" s="95"/>
    </row>
    <row r="31" spans="2:11" s="48" customFormat="1" ht="31.5">
      <c r="B31" s="96">
        <f>+COUNT($B$30:B30)+1</f>
        <v>1</v>
      </c>
      <c r="C31" s="97" t="s">
        <v>90</v>
      </c>
      <c r="D31" s="98" t="s">
        <v>265</v>
      </c>
      <c r="E31" s="55" t="s">
        <v>714</v>
      </c>
      <c r="F31" s="55">
        <v>290</v>
      </c>
      <c r="G31" s="9"/>
      <c r="H31" s="95">
        <f t="shared" ref="H31:H40" si="1">+$F31*G31</f>
        <v>0</v>
      </c>
    </row>
    <row r="32" spans="2:11" s="48" customFormat="1" ht="47.25">
      <c r="B32" s="96">
        <f>+COUNT($B$30:B31)+1</f>
        <v>2</v>
      </c>
      <c r="C32" s="97" t="s">
        <v>91</v>
      </c>
      <c r="D32" s="98" t="s">
        <v>1365</v>
      </c>
      <c r="E32" s="55" t="s">
        <v>714</v>
      </c>
      <c r="F32" s="55">
        <v>870</v>
      </c>
      <c r="G32" s="9"/>
      <c r="H32" s="95">
        <f t="shared" si="1"/>
        <v>0</v>
      </c>
    </row>
    <row r="33" spans="2:10" s="48" customFormat="1" ht="47.25">
      <c r="B33" s="96">
        <f>+COUNT($B$30:B32)+1</f>
        <v>3</v>
      </c>
      <c r="C33" s="97" t="s">
        <v>266</v>
      </c>
      <c r="D33" s="98" t="s">
        <v>1366</v>
      </c>
      <c r="E33" s="55" t="s">
        <v>714</v>
      </c>
      <c r="F33" s="55">
        <v>1100</v>
      </c>
      <c r="G33" s="9"/>
      <c r="H33" s="95">
        <f t="shared" si="1"/>
        <v>0</v>
      </c>
    </row>
    <row r="34" spans="2:10" s="48" customFormat="1" ht="47.25">
      <c r="B34" s="96">
        <f>+COUNT($B$30:B33)+1</f>
        <v>4</v>
      </c>
      <c r="C34" s="97" t="s">
        <v>92</v>
      </c>
      <c r="D34" s="98" t="s">
        <v>1374</v>
      </c>
      <c r="E34" s="55" t="s">
        <v>714</v>
      </c>
      <c r="F34" s="55">
        <v>2220</v>
      </c>
      <c r="G34" s="9"/>
      <c r="H34" s="95">
        <f t="shared" si="1"/>
        <v>0</v>
      </c>
    </row>
    <row r="35" spans="2:10" s="48" customFormat="1" ht="47.25">
      <c r="B35" s="96">
        <f>+COUNT($B$30:B34)+1</f>
        <v>5</v>
      </c>
      <c r="C35" s="97" t="s">
        <v>193</v>
      </c>
      <c r="D35" s="98" t="s">
        <v>1375</v>
      </c>
      <c r="E35" s="55" t="s">
        <v>714</v>
      </c>
      <c r="F35" s="55">
        <v>890</v>
      </c>
      <c r="G35" s="9"/>
      <c r="H35" s="95">
        <f t="shared" si="1"/>
        <v>0</v>
      </c>
    </row>
    <row r="36" spans="2:10" s="48" customFormat="1" ht="47.25">
      <c r="B36" s="96">
        <f>+COUNT($B$30:B35)+1</f>
        <v>6</v>
      </c>
      <c r="C36" s="97" t="s">
        <v>95</v>
      </c>
      <c r="D36" s="98" t="s">
        <v>1367</v>
      </c>
      <c r="E36" s="55" t="s">
        <v>714</v>
      </c>
      <c r="F36" s="55">
        <v>2360</v>
      </c>
      <c r="G36" s="9"/>
      <c r="H36" s="95">
        <f t="shared" si="1"/>
        <v>0</v>
      </c>
    </row>
    <row r="37" spans="2:10" s="48" customFormat="1">
      <c r="B37" s="94" t="s">
        <v>96</v>
      </c>
      <c r="C37" s="287" t="s">
        <v>97</v>
      </c>
      <c r="D37" s="287"/>
      <c r="E37" s="287"/>
      <c r="F37" s="287"/>
      <c r="G37" s="7"/>
      <c r="H37" s="95"/>
    </row>
    <row r="38" spans="2:10" s="48" customFormat="1" ht="47.25">
      <c r="B38" s="96">
        <f>+COUNT($B$30:B37)+1</f>
        <v>7</v>
      </c>
      <c r="C38" s="97" t="s">
        <v>98</v>
      </c>
      <c r="D38" s="98" t="s">
        <v>271</v>
      </c>
      <c r="E38" s="55" t="s">
        <v>719</v>
      </c>
      <c r="F38" s="55">
        <v>4700</v>
      </c>
      <c r="G38" s="9"/>
      <c r="H38" s="95">
        <f t="shared" ref="H38" si="2">+$F38*G38</f>
        <v>0</v>
      </c>
    </row>
    <row r="39" spans="2:10" s="48" customFormat="1">
      <c r="B39" s="94" t="s">
        <v>101</v>
      </c>
      <c r="C39" s="287" t="s">
        <v>104</v>
      </c>
      <c r="D39" s="287"/>
      <c r="E39" s="287"/>
      <c r="F39" s="287"/>
      <c r="G39" s="7"/>
      <c r="H39" s="95"/>
    </row>
    <row r="40" spans="2:10" s="48" customFormat="1" ht="47.25">
      <c r="B40" s="96">
        <f>+COUNT($B$30:B39)+1</f>
        <v>8</v>
      </c>
      <c r="C40" s="97" t="s">
        <v>278</v>
      </c>
      <c r="D40" s="98" t="s">
        <v>279</v>
      </c>
      <c r="E40" s="55" t="s">
        <v>714</v>
      </c>
      <c r="F40" s="55">
        <v>1800</v>
      </c>
      <c r="G40" s="9"/>
      <c r="H40" s="95">
        <f t="shared" si="1"/>
        <v>0</v>
      </c>
    </row>
    <row r="41" spans="2:10" s="48" customFormat="1">
      <c r="B41" s="94" t="s">
        <v>103</v>
      </c>
      <c r="C41" s="287" t="s">
        <v>106</v>
      </c>
      <c r="D41" s="287"/>
      <c r="E41" s="287"/>
      <c r="F41" s="287"/>
      <c r="G41" s="7"/>
      <c r="H41" s="95"/>
    </row>
    <row r="42" spans="2:10" s="48" customFormat="1" ht="31.5">
      <c r="B42" s="96">
        <f>+COUNT($B$30:B41)+1</f>
        <v>9</v>
      </c>
      <c r="C42" s="97" t="s">
        <v>212</v>
      </c>
      <c r="D42" s="98" t="s">
        <v>213</v>
      </c>
      <c r="E42" s="55" t="s">
        <v>719</v>
      </c>
      <c r="F42" s="55">
        <v>5800</v>
      </c>
      <c r="G42" s="9"/>
      <c r="H42" s="95">
        <f t="shared" ref="H42:H44" si="3">+$F42*G42</f>
        <v>0</v>
      </c>
    </row>
    <row r="43" spans="2:10" s="48" customFormat="1">
      <c r="B43" s="96">
        <f>+COUNT($B$30:B42)+1</f>
        <v>10</v>
      </c>
      <c r="C43" s="97" t="s">
        <v>108</v>
      </c>
      <c r="D43" s="98" t="s">
        <v>65</v>
      </c>
      <c r="E43" s="55" t="s">
        <v>719</v>
      </c>
      <c r="F43" s="55">
        <v>5800</v>
      </c>
      <c r="G43" s="9"/>
      <c r="H43" s="95">
        <f t="shared" si="3"/>
        <v>0</v>
      </c>
    </row>
    <row r="44" spans="2:10" s="48" customFormat="1">
      <c r="B44" s="96">
        <f>+COUNT($B$30:B43)+1</f>
        <v>11</v>
      </c>
      <c r="C44" s="97" t="s">
        <v>109</v>
      </c>
      <c r="D44" s="98" t="s">
        <v>110</v>
      </c>
      <c r="E44" s="55" t="s">
        <v>714</v>
      </c>
      <c r="F44" s="55">
        <v>80</v>
      </c>
      <c r="G44" s="9"/>
      <c r="H44" s="95">
        <f t="shared" si="3"/>
        <v>0</v>
      </c>
    </row>
    <row r="45" spans="2:10" s="48" customFormat="1" ht="15.75" customHeight="1">
      <c r="B45" s="99"/>
      <c r="C45" s="100"/>
      <c r="D45" s="101"/>
      <c r="E45" s="102"/>
      <c r="F45" s="103"/>
      <c r="G45" s="40"/>
      <c r="H45" s="104"/>
    </row>
    <row r="46" spans="2:10" s="48" customFormat="1" ht="16.5" thickBot="1">
      <c r="B46" s="105"/>
      <c r="C46" s="106"/>
      <c r="D46" s="106"/>
      <c r="E46" s="107"/>
      <c r="F46" s="107"/>
      <c r="G46" s="8" t="str">
        <f>C29&amp;" SKUPAJ:"</f>
        <v>ZEMELJSKA DELA SKUPAJ:</v>
      </c>
      <c r="H46" s="108">
        <f>SUM(H$31:H$44)</f>
        <v>0</v>
      </c>
    </row>
    <row r="47" spans="2:10" s="48" customFormat="1">
      <c r="B47" s="109"/>
      <c r="C47" s="100"/>
      <c r="D47" s="110"/>
      <c r="E47" s="111"/>
      <c r="F47" s="103"/>
      <c r="G47" s="40"/>
      <c r="H47" s="104"/>
      <c r="J47" s="49"/>
    </row>
    <row r="48" spans="2:10" s="48" customFormat="1">
      <c r="B48" s="90" t="s">
        <v>42</v>
      </c>
      <c r="C48" s="288" t="s">
        <v>67</v>
      </c>
      <c r="D48" s="288"/>
      <c r="E48" s="91"/>
      <c r="F48" s="92"/>
      <c r="G48" s="6"/>
      <c r="H48" s="93"/>
      <c r="J48" s="49"/>
    </row>
    <row r="49" spans="2:10" s="48" customFormat="1">
      <c r="B49" s="94" t="s">
        <v>118</v>
      </c>
      <c r="C49" s="287" t="s">
        <v>119</v>
      </c>
      <c r="D49" s="287"/>
      <c r="E49" s="287"/>
      <c r="F49" s="287"/>
      <c r="G49" s="7"/>
      <c r="H49" s="95"/>
    </row>
    <row r="50" spans="2:10" s="48" customFormat="1" ht="47.25">
      <c r="B50" s="96">
        <f>+COUNT($B$49:B49)+1</f>
        <v>1</v>
      </c>
      <c r="C50" s="97" t="s">
        <v>397</v>
      </c>
      <c r="D50" s="98" t="s">
        <v>398</v>
      </c>
      <c r="E50" s="55" t="s">
        <v>714</v>
      </c>
      <c r="F50" s="55">
        <v>1010</v>
      </c>
      <c r="G50" s="9"/>
      <c r="H50" s="95">
        <f t="shared" ref="H50:H60" si="4">+$F50*G50</f>
        <v>0</v>
      </c>
      <c r="J50" s="49"/>
    </row>
    <row r="51" spans="2:10" s="48" customFormat="1" ht="47.25">
      <c r="B51" s="96">
        <f>+COUNT($B$49:B50)+1</f>
        <v>2</v>
      </c>
      <c r="C51" s="97" t="s">
        <v>372</v>
      </c>
      <c r="D51" s="98" t="s">
        <v>399</v>
      </c>
      <c r="E51" s="55" t="s">
        <v>719</v>
      </c>
      <c r="F51" s="55">
        <v>2050</v>
      </c>
      <c r="G51" s="9"/>
      <c r="H51" s="95">
        <f t="shared" si="4"/>
        <v>0</v>
      </c>
      <c r="J51" s="49"/>
    </row>
    <row r="52" spans="2:10" s="48" customFormat="1">
      <c r="B52" s="94" t="s">
        <v>121</v>
      </c>
      <c r="C52" s="287" t="s">
        <v>122</v>
      </c>
      <c r="D52" s="287"/>
      <c r="E52" s="287"/>
      <c r="F52" s="287"/>
      <c r="G52" s="7"/>
      <c r="H52" s="95"/>
    </row>
    <row r="53" spans="2:10" s="48" customFormat="1" ht="63">
      <c r="B53" s="96">
        <f>+COUNT($B$49:B52)+1</f>
        <v>3</v>
      </c>
      <c r="C53" s="97" t="s">
        <v>400</v>
      </c>
      <c r="D53" s="98" t="s">
        <v>401</v>
      </c>
      <c r="E53" s="55" t="s">
        <v>719</v>
      </c>
      <c r="F53" s="55">
        <v>2200</v>
      </c>
      <c r="G53" s="9"/>
      <c r="H53" s="95">
        <f t="shared" ref="H53" si="5">+$F53*G53</f>
        <v>0</v>
      </c>
      <c r="J53" s="49"/>
    </row>
    <row r="54" spans="2:10" s="48" customFormat="1" ht="47.25">
      <c r="B54" s="96">
        <f>+COUNT($B$49:B53)+1</f>
        <v>4</v>
      </c>
      <c r="C54" s="97" t="s">
        <v>402</v>
      </c>
      <c r="D54" s="98" t="s">
        <v>403</v>
      </c>
      <c r="E54" s="55" t="s">
        <v>719</v>
      </c>
      <c r="F54" s="55">
        <v>2000</v>
      </c>
      <c r="G54" s="9"/>
      <c r="H54" s="95">
        <f t="shared" si="4"/>
        <v>0</v>
      </c>
      <c r="J54" s="49"/>
    </row>
    <row r="55" spans="2:10" s="48" customFormat="1" ht="31.5">
      <c r="B55" s="96">
        <f>+COUNT($B$49:B54)+1</f>
        <v>5</v>
      </c>
      <c r="C55" s="97" t="s">
        <v>124</v>
      </c>
      <c r="D55" s="98" t="s">
        <v>125</v>
      </c>
      <c r="E55" s="55" t="s">
        <v>719</v>
      </c>
      <c r="F55" s="55">
        <v>2050</v>
      </c>
      <c r="G55" s="9"/>
      <c r="H55" s="95">
        <f t="shared" si="4"/>
        <v>0</v>
      </c>
      <c r="J55" s="49"/>
    </row>
    <row r="56" spans="2:10" s="48" customFormat="1">
      <c r="B56" s="94" t="s">
        <v>127</v>
      </c>
      <c r="C56" s="287" t="s">
        <v>128</v>
      </c>
      <c r="D56" s="287"/>
      <c r="E56" s="287"/>
      <c r="F56" s="287"/>
      <c r="G56" s="7"/>
      <c r="H56" s="95"/>
    </row>
    <row r="57" spans="2:10" s="48" customFormat="1" ht="78.75">
      <c r="B57" s="96">
        <f>+COUNT($B$49:B56)+1</f>
        <v>6</v>
      </c>
      <c r="C57" s="97" t="s">
        <v>230</v>
      </c>
      <c r="D57" s="98" t="s">
        <v>404</v>
      </c>
      <c r="E57" s="55" t="s">
        <v>719</v>
      </c>
      <c r="F57" s="55">
        <v>3</v>
      </c>
      <c r="G57" s="9"/>
      <c r="H57" s="95">
        <f t="shared" si="4"/>
        <v>0</v>
      </c>
      <c r="J57" s="49"/>
    </row>
    <row r="58" spans="2:10" s="48" customFormat="1" ht="78.75">
      <c r="B58" s="96">
        <f>+COUNT($B$49:B57)+1</f>
        <v>7</v>
      </c>
      <c r="C58" s="97" t="s">
        <v>405</v>
      </c>
      <c r="D58" s="98" t="s">
        <v>406</v>
      </c>
      <c r="E58" s="55" t="s">
        <v>719</v>
      </c>
      <c r="F58" s="55">
        <v>9</v>
      </c>
      <c r="G58" s="9"/>
      <c r="H58" s="95">
        <f t="shared" ref="H58" si="6">+$F58*G58</f>
        <v>0</v>
      </c>
      <c r="J58" s="49"/>
    </row>
    <row r="59" spans="2:10" s="48" customFormat="1">
      <c r="B59" s="94" t="s">
        <v>131</v>
      </c>
      <c r="C59" s="287" t="s">
        <v>132</v>
      </c>
      <c r="D59" s="287"/>
      <c r="E59" s="287"/>
      <c r="F59" s="287"/>
      <c r="G59" s="7"/>
      <c r="H59" s="95"/>
    </row>
    <row r="60" spans="2:10" s="48" customFormat="1" ht="47.25">
      <c r="B60" s="96">
        <f>+COUNT($B$49:B59)+1</f>
        <v>8</v>
      </c>
      <c r="C60" s="97" t="s">
        <v>407</v>
      </c>
      <c r="D60" s="98" t="s">
        <v>408</v>
      </c>
      <c r="E60" s="55" t="s">
        <v>1371</v>
      </c>
      <c r="F60" s="55">
        <v>1010</v>
      </c>
      <c r="G60" s="9"/>
      <c r="H60" s="95">
        <f t="shared" si="4"/>
        <v>0</v>
      </c>
      <c r="J60" s="49"/>
    </row>
    <row r="61" spans="2:10" s="48" customFormat="1">
      <c r="B61" s="94" t="s">
        <v>137</v>
      </c>
      <c r="C61" s="287" t="s">
        <v>138</v>
      </c>
      <c r="D61" s="287"/>
      <c r="E61" s="287"/>
      <c r="F61" s="287"/>
      <c r="G61" s="7"/>
      <c r="H61" s="95"/>
    </row>
    <row r="62" spans="2:10" s="48" customFormat="1" ht="47.25">
      <c r="B62" s="96">
        <f>+COUNT($B$49:B61)+1</f>
        <v>9</v>
      </c>
      <c r="C62" s="97" t="s">
        <v>409</v>
      </c>
      <c r="D62" s="98" t="s">
        <v>410</v>
      </c>
      <c r="E62" s="55" t="s">
        <v>714</v>
      </c>
      <c r="F62" s="55">
        <v>64</v>
      </c>
      <c r="G62" s="9"/>
      <c r="H62" s="95">
        <f t="shared" ref="H62:H63" si="7">+$F62*G62</f>
        <v>0</v>
      </c>
      <c r="J62" s="49"/>
    </row>
    <row r="63" spans="2:10" s="48" customFormat="1" ht="31.5">
      <c r="B63" s="96">
        <f>+COUNT($B$49:B62)+1</f>
        <v>10</v>
      </c>
      <c r="C63" s="97" t="s">
        <v>136</v>
      </c>
      <c r="D63" s="98" t="s">
        <v>376</v>
      </c>
      <c r="E63" s="55" t="s">
        <v>719</v>
      </c>
      <c r="F63" s="55">
        <v>150</v>
      </c>
      <c r="G63" s="9"/>
      <c r="H63" s="95">
        <f t="shared" si="7"/>
        <v>0</v>
      </c>
      <c r="J63" s="49"/>
    </row>
    <row r="64" spans="2:10" s="48" customFormat="1" ht="15.75" customHeight="1">
      <c r="B64" s="99"/>
      <c r="C64" s="100"/>
      <c r="D64" s="101"/>
      <c r="E64" s="102"/>
      <c r="F64" s="103"/>
      <c r="G64" s="40"/>
      <c r="H64" s="104"/>
    </row>
    <row r="65" spans="2:10" s="48" customFormat="1" ht="16.5" thickBot="1">
      <c r="B65" s="105"/>
      <c r="C65" s="106"/>
      <c r="D65" s="106"/>
      <c r="E65" s="107"/>
      <c r="F65" s="107"/>
      <c r="G65" s="8" t="str">
        <f>C48&amp;" SKUPAJ:"</f>
        <v>VOZIŠČNE KONSTRUKCIJE SKUPAJ:</v>
      </c>
      <c r="H65" s="108">
        <f>SUM(H$49:H$63)</f>
        <v>0</v>
      </c>
    </row>
    <row r="66" spans="2:10" s="48" customFormat="1">
      <c r="B66" s="109"/>
      <c r="C66" s="100"/>
      <c r="D66" s="110"/>
      <c r="E66" s="111"/>
      <c r="F66" s="103"/>
      <c r="G66" s="40"/>
      <c r="H66" s="104"/>
      <c r="J66" s="49"/>
    </row>
    <row r="67" spans="2:10" s="48" customFormat="1">
      <c r="B67" s="90" t="s">
        <v>46</v>
      </c>
      <c r="C67" s="288" t="s">
        <v>7</v>
      </c>
      <c r="D67" s="288"/>
      <c r="E67" s="91"/>
      <c r="F67" s="92"/>
      <c r="G67" s="6"/>
      <c r="H67" s="93"/>
      <c r="J67" s="49"/>
    </row>
    <row r="68" spans="2:10" s="48" customFormat="1">
      <c r="B68" s="94" t="s">
        <v>143</v>
      </c>
      <c r="C68" s="287" t="s">
        <v>144</v>
      </c>
      <c r="D68" s="287"/>
      <c r="E68" s="287"/>
      <c r="F68" s="287"/>
      <c r="G68" s="7"/>
      <c r="H68" s="95"/>
    </row>
    <row r="69" spans="2:10" s="48" customFormat="1" ht="47.25">
      <c r="B69" s="96">
        <f>+COUNT($B68:B$68)+1</f>
        <v>1</v>
      </c>
      <c r="C69" s="97" t="s">
        <v>377</v>
      </c>
      <c r="D69" s="98" t="s">
        <v>411</v>
      </c>
      <c r="E69" s="55" t="s">
        <v>1371</v>
      </c>
      <c r="F69" s="55">
        <v>530</v>
      </c>
      <c r="G69" s="9"/>
      <c r="H69" s="95">
        <f t="shared" ref="H69:H71" si="8">+$F69*G69</f>
        <v>0</v>
      </c>
      <c r="J69" s="49"/>
    </row>
    <row r="70" spans="2:10" s="48" customFormat="1">
      <c r="B70" s="94" t="s">
        <v>145</v>
      </c>
      <c r="C70" s="287" t="s">
        <v>146</v>
      </c>
      <c r="D70" s="287"/>
      <c r="E70" s="287"/>
      <c r="F70" s="287"/>
      <c r="G70" s="7"/>
      <c r="H70" s="95"/>
    </row>
    <row r="71" spans="2:10" s="48" customFormat="1" ht="63">
      <c r="B71" s="96">
        <f>+COUNT($B$68:B70)+1</f>
        <v>2</v>
      </c>
      <c r="C71" s="97" t="s">
        <v>141</v>
      </c>
      <c r="D71" s="98" t="s">
        <v>304</v>
      </c>
      <c r="E71" s="55" t="s">
        <v>1371</v>
      </c>
      <c r="F71" s="55">
        <v>450</v>
      </c>
      <c r="G71" s="9"/>
      <c r="H71" s="95">
        <f t="shared" si="8"/>
        <v>0</v>
      </c>
      <c r="J71" s="49"/>
    </row>
    <row r="72" spans="2:10" s="48" customFormat="1" ht="15.75" customHeight="1">
      <c r="B72" s="99"/>
      <c r="C72" s="100"/>
      <c r="D72" s="101"/>
      <c r="E72" s="102"/>
      <c r="F72" s="103"/>
      <c r="G72" s="40"/>
      <c r="H72" s="104"/>
    </row>
    <row r="73" spans="2:10" s="48" customFormat="1" ht="16.5" thickBot="1">
      <c r="B73" s="105"/>
      <c r="C73" s="106"/>
      <c r="D73" s="106"/>
      <c r="E73" s="107"/>
      <c r="F73" s="107"/>
      <c r="G73" s="8" t="str">
        <f>C67&amp;" SKUPAJ:"</f>
        <v>ODVODNJAVANJE SKUPAJ:</v>
      </c>
      <c r="H73" s="108">
        <f>SUM(H$69:H$71)</f>
        <v>0</v>
      </c>
    </row>
    <row r="75" spans="2:10" s="48" customFormat="1">
      <c r="B75" s="90" t="s">
        <v>47</v>
      </c>
      <c r="C75" s="288" t="s">
        <v>56</v>
      </c>
      <c r="D75" s="288"/>
      <c r="E75" s="91"/>
      <c r="F75" s="92"/>
      <c r="G75" s="6"/>
      <c r="H75" s="93"/>
      <c r="J75" s="49"/>
    </row>
    <row r="76" spans="2:10" s="48" customFormat="1">
      <c r="B76" s="94" t="s">
        <v>151</v>
      </c>
      <c r="C76" s="287" t="s">
        <v>178</v>
      </c>
      <c r="D76" s="287"/>
      <c r="E76" s="287"/>
      <c r="F76" s="287"/>
      <c r="G76" s="7"/>
      <c r="H76" s="95"/>
    </row>
    <row r="77" spans="2:10" s="48" customFormat="1" ht="31.5">
      <c r="B77" s="96">
        <f>+COUNT($B$76:B76)+1</f>
        <v>1</v>
      </c>
      <c r="C77" s="97" t="s">
        <v>162</v>
      </c>
      <c r="D77" s="98" t="s">
        <v>66</v>
      </c>
      <c r="E77" s="55" t="s">
        <v>741</v>
      </c>
      <c r="F77" s="55">
        <v>13</v>
      </c>
      <c r="G77" s="9"/>
      <c r="H77" s="95">
        <f t="shared" ref="H77:H90" si="9">+$F77*G77</f>
        <v>0</v>
      </c>
      <c r="J77" s="49"/>
    </row>
    <row r="78" spans="2:10" s="48" customFormat="1" ht="47.25">
      <c r="B78" s="96">
        <f>+COUNT($B$76:B77)+1</f>
        <v>2</v>
      </c>
      <c r="C78" s="97" t="s">
        <v>165</v>
      </c>
      <c r="D78" s="98" t="s">
        <v>166</v>
      </c>
      <c r="E78" s="55" t="s">
        <v>741</v>
      </c>
      <c r="F78" s="55">
        <v>15</v>
      </c>
      <c r="G78" s="9"/>
      <c r="H78" s="95">
        <f t="shared" si="9"/>
        <v>0</v>
      </c>
      <c r="J78" s="49"/>
    </row>
    <row r="79" spans="2:10" s="48" customFormat="1" ht="78.75">
      <c r="B79" s="96">
        <f>+COUNT($B$76:B78)+1</f>
        <v>3</v>
      </c>
      <c r="C79" s="97" t="s">
        <v>412</v>
      </c>
      <c r="D79" s="98" t="s">
        <v>413</v>
      </c>
      <c r="E79" s="55" t="s">
        <v>741</v>
      </c>
      <c r="F79" s="55">
        <v>17</v>
      </c>
      <c r="G79" s="9"/>
      <c r="H79" s="95">
        <f t="shared" si="9"/>
        <v>0</v>
      </c>
      <c r="J79" s="49"/>
    </row>
    <row r="80" spans="2:10" s="48" customFormat="1" ht="63">
      <c r="B80" s="96">
        <f>+COUNT($B$76:B79)+1</f>
        <v>4</v>
      </c>
      <c r="C80" s="97" t="s">
        <v>173</v>
      </c>
      <c r="D80" s="98" t="s">
        <v>414</v>
      </c>
      <c r="E80" s="55" t="s">
        <v>741</v>
      </c>
      <c r="F80" s="55">
        <v>2</v>
      </c>
      <c r="G80" s="9"/>
      <c r="H80" s="95">
        <f t="shared" si="9"/>
        <v>0</v>
      </c>
      <c r="J80" s="49"/>
    </row>
    <row r="81" spans="2:10" s="48" customFormat="1">
      <c r="B81" s="94" t="s">
        <v>156</v>
      </c>
      <c r="C81" s="287" t="s">
        <v>175</v>
      </c>
      <c r="D81" s="287"/>
      <c r="E81" s="287"/>
      <c r="F81" s="287"/>
      <c r="G81" s="7"/>
      <c r="H81" s="95"/>
    </row>
    <row r="82" spans="2:10" s="48" customFormat="1" ht="94.5">
      <c r="B82" s="96">
        <f>+COUNT($B$76:B81)+1</f>
        <v>5</v>
      </c>
      <c r="C82" s="97" t="s">
        <v>415</v>
      </c>
      <c r="D82" s="98" t="s">
        <v>416</v>
      </c>
      <c r="E82" s="55" t="s">
        <v>1371</v>
      </c>
      <c r="F82" s="55">
        <v>350</v>
      </c>
      <c r="G82" s="9"/>
      <c r="H82" s="95">
        <f t="shared" si="9"/>
        <v>0</v>
      </c>
      <c r="J82" s="49"/>
    </row>
    <row r="83" spans="2:10" s="48" customFormat="1" ht="47.25">
      <c r="B83" s="96">
        <f>+COUNT($B$76:B82)+1</f>
        <v>6</v>
      </c>
      <c r="C83" s="97" t="s">
        <v>336</v>
      </c>
      <c r="D83" s="98" t="s">
        <v>417</v>
      </c>
      <c r="E83" s="55" t="s">
        <v>1371</v>
      </c>
      <c r="F83" s="55">
        <v>190</v>
      </c>
      <c r="G83" s="9"/>
      <c r="H83" s="95">
        <f t="shared" si="9"/>
        <v>0</v>
      </c>
      <c r="J83" s="49"/>
    </row>
    <row r="84" spans="2:10" s="48" customFormat="1" ht="94.5">
      <c r="B84" s="96">
        <f>+COUNT($B$76:B83)+1</f>
        <v>7</v>
      </c>
      <c r="C84" s="97" t="s">
        <v>392</v>
      </c>
      <c r="D84" s="98" t="s">
        <v>418</v>
      </c>
      <c r="E84" s="55" t="s">
        <v>719</v>
      </c>
      <c r="F84" s="55">
        <v>1</v>
      </c>
      <c r="G84" s="9"/>
      <c r="H84" s="95">
        <f t="shared" si="9"/>
        <v>0</v>
      </c>
      <c r="J84" s="49"/>
    </row>
    <row r="85" spans="2:10" s="48" customFormat="1" ht="110.25">
      <c r="B85" s="96">
        <f>+COUNT($B$76:B84)+1</f>
        <v>8</v>
      </c>
      <c r="C85" s="97" t="s">
        <v>350</v>
      </c>
      <c r="D85" s="98" t="s">
        <v>419</v>
      </c>
      <c r="E85" s="55" t="s">
        <v>719</v>
      </c>
      <c r="F85" s="55">
        <v>12</v>
      </c>
      <c r="G85" s="9"/>
      <c r="H85" s="95">
        <f t="shared" si="9"/>
        <v>0</v>
      </c>
      <c r="J85" s="49"/>
    </row>
    <row r="86" spans="2:10" s="48" customFormat="1" ht="126">
      <c r="B86" s="96">
        <f>+COUNT($B$76:B85)+1</f>
        <v>9</v>
      </c>
      <c r="C86" s="97" t="s">
        <v>354</v>
      </c>
      <c r="D86" s="98" t="s">
        <v>420</v>
      </c>
      <c r="E86" s="55" t="s">
        <v>719</v>
      </c>
      <c r="F86" s="55">
        <v>38</v>
      </c>
      <c r="G86" s="9"/>
      <c r="H86" s="95">
        <f t="shared" si="9"/>
        <v>0</v>
      </c>
      <c r="J86" s="49"/>
    </row>
    <row r="87" spans="2:10" s="48" customFormat="1">
      <c r="B87" s="94" t="s">
        <v>158</v>
      </c>
      <c r="C87" s="287" t="s">
        <v>183</v>
      </c>
      <c r="D87" s="287"/>
      <c r="E87" s="287"/>
      <c r="F87" s="287"/>
      <c r="G87" s="7"/>
      <c r="H87" s="95"/>
    </row>
    <row r="88" spans="2:10" s="48" customFormat="1" ht="78.75">
      <c r="B88" s="96">
        <f>+COUNT($B$76:B87)+1</f>
        <v>10</v>
      </c>
      <c r="C88" s="97" t="s">
        <v>244</v>
      </c>
      <c r="D88" s="98" t="s">
        <v>421</v>
      </c>
      <c r="E88" s="55" t="s">
        <v>1371</v>
      </c>
      <c r="F88" s="55">
        <v>622</v>
      </c>
      <c r="G88" s="9"/>
      <c r="H88" s="95">
        <f t="shared" si="9"/>
        <v>0</v>
      </c>
      <c r="J88" s="49"/>
    </row>
    <row r="89" spans="2:10" s="48" customFormat="1" ht="47.25">
      <c r="B89" s="96">
        <f>+COUNT($B$76:B88)+1</f>
        <v>11</v>
      </c>
      <c r="C89" s="97" t="s">
        <v>357</v>
      </c>
      <c r="D89" s="98" t="s">
        <v>358</v>
      </c>
      <c r="E89" s="55" t="s">
        <v>1371</v>
      </c>
      <c r="F89" s="55">
        <v>40</v>
      </c>
      <c r="G89" s="9"/>
      <c r="H89" s="95">
        <f t="shared" si="9"/>
        <v>0</v>
      </c>
      <c r="J89" s="49"/>
    </row>
    <row r="90" spans="2:10" s="48" customFormat="1" ht="31.5">
      <c r="B90" s="96">
        <f>+COUNT($B$76:B89)+1</f>
        <v>12</v>
      </c>
      <c r="C90" s="97" t="s">
        <v>251</v>
      </c>
      <c r="D90" s="98" t="s">
        <v>252</v>
      </c>
      <c r="E90" s="55" t="s">
        <v>741</v>
      </c>
      <c r="F90" s="55">
        <v>2</v>
      </c>
      <c r="G90" s="9"/>
      <c r="H90" s="95">
        <f t="shared" si="9"/>
        <v>0</v>
      </c>
      <c r="J90" s="49"/>
    </row>
    <row r="91" spans="2:10" s="48" customFormat="1" ht="15.75" customHeight="1">
      <c r="B91" s="99"/>
      <c r="C91" s="100"/>
      <c r="D91" s="101"/>
      <c r="E91" s="102"/>
      <c r="F91" s="103"/>
      <c r="G91" s="40"/>
      <c r="H91" s="104"/>
    </row>
    <row r="92" spans="2:10" s="48" customFormat="1" ht="16.5" thickBot="1">
      <c r="B92" s="105"/>
      <c r="C92" s="106"/>
      <c r="D92" s="106"/>
      <c r="E92" s="107"/>
      <c r="F92" s="107"/>
      <c r="G92" s="8" t="str">
        <f>C75&amp;" SKUPAJ:"</f>
        <v>OPREMA CEST SKUPAJ:</v>
      </c>
      <c r="H92" s="108">
        <f>SUM(H$77:H$90)</f>
        <v>0</v>
      </c>
    </row>
  </sheetData>
  <mergeCells count="21">
    <mergeCell ref="C70:F70"/>
    <mergeCell ref="C81:F81"/>
    <mergeCell ref="C87:F87"/>
    <mergeCell ref="C75:D75"/>
    <mergeCell ref="C76:F76"/>
    <mergeCell ref="B20:F20"/>
    <mergeCell ref="C22:D22"/>
    <mergeCell ref="C23:F23"/>
    <mergeCell ref="C29:D29"/>
    <mergeCell ref="C68:F68"/>
    <mergeCell ref="C49:F49"/>
    <mergeCell ref="C61:F61"/>
    <mergeCell ref="C67:D67"/>
    <mergeCell ref="C30:F30"/>
    <mergeCell ref="C41:F41"/>
    <mergeCell ref="C48:D48"/>
    <mergeCell ref="C37:F37"/>
    <mergeCell ref="C39:F39"/>
    <mergeCell ref="C52:F52"/>
    <mergeCell ref="C56:F56"/>
    <mergeCell ref="C59:F59"/>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46" min="1" max="7" man="1"/>
    <brk id="66" min="1"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9C"/>
  </sheetPr>
  <dimension ref="B1:K129"/>
  <sheetViews>
    <sheetView view="pageBreakPreview" zoomScale="85" zoomScaleNormal="100" zoomScaleSheetLayoutView="85" workbookViewId="0">
      <selection activeCell="D7" sqref="D7"/>
    </sheetView>
  </sheetViews>
  <sheetFormatPr defaultColWidth="9.140625" defaultRowHeight="15.75"/>
  <cols>
    <col min="1" max="1" width="9.140625" style="49" customWidth="1"/>
    <col min="2" max="3" width="10.7109375" style="51" customWidth="1"/>
    <col min="4" max="4" width="47.7109375" style="128"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69</v>
      </c>
      <c r="C1" s="45" t="str">
        <f ca="1">MID(CELL("filename",A1),FIND("]",CELL("filename",A1))+1,255)</f>
        <v>MOST ČEZ TOLMINKO</v>
      </c>
    </row>
    <row r="3" spans="2:10">
      <c r="B3" s="50" t="s">
        <v>13</v>
      </c>
    </row>
    <row r="4" spans="2:10">
      <c r="B4" s="52" t="str">
        <f ca="1">"REKAPITULACIJA "&amp;C1</f>
        <v>REKAPITULACIJA MOST ČEZ TOLMINKO</v>
      </c>
      <c r="C4" s="53"/>
      <c r="D4" s="53"/>
      <c r="E4" s="54"/>
      <c r="F4" s="54"/>
      <c r="G4" s="2"/>
      <c r="H4" s="55"/>
      <c r="I4" s="56"/>
    </row>
    <row r="5" spans="2:10">
      <c r="B5" s="57"/>
      <c r="C5" s="58"/>
      <c r="D5" s="59"/>
      <c r="H5" s="60"/>
      <c r="I5" s="61"/>
      <c r="J5" s="62"/>
    </row>
    <row r="6" spans="2:10">
      <c r="B6" s="63" t="s">
        <v>44</v>
      </c>
      <c r="D6" s="64" t="str">
        <f>VLOOKUP(B6,$B$20:$H$9886,2,FALSE)</f>
        <v>PREDDELA</v>
      </c>
      <c r="E6" s="65"/>
      <c r="F6" s="47"/>
      <c r="H6" s="66">
        <f>VLOOKUP($D6&amp;" SKUPAJ:",$G$20:H$9950,2,FALSE)</f>
        <v>0</v>
      </c>
      <c r="I6" s="67"/>
      <c r="J6" s="68"/>
    </row>
    <row r="7" spans="2:10">
      <c r="B7" s="63"/>
      <c r="D7" s="64"/>
      <c r="E7" s="65"/>
      <c r="F7" s="47"/>
      <c r="H7" s="66"/>
      <c r="I7" s="69"/>
      <c r="J7" s="70"/>
    </row>
    <row r="8" spans="2:10">
      <c r="B8" s="63" t="s">
        <v>45</v>
      </c>
      <c r="D8" s="64" t="str">
        <f>VLOOKUP(B8,$B$20:$H$9886,2,FALSE)</f>
        <v>ZEMELJSKA DELA</v>
      </c>
      <c r="E8" s="65"/>
      <c r="F8" s="47"/>
      <c r="H8" s="66">
        <f>VLOOKUP($D8&amp;" SKUPAJ:",$G$20:H$9950,2,FALSE)</f>
        <v>0</v>
      </c>
      <c r="I8" s="71"/>
      <c r="J8" s="72"/>
    </row>
    <row r="9" spans="2:10">
      <c r="B9" s="63"/>
      <c r="D9" s="64"/>
      <c r="E9" s="65"/>
      <c r="F9" s="47"/>
      <c r="H9" s="66"/>
      <c r="I9" s="56"/>
    </row>
    <row r="10" spans="2:10">
      <c r="B10" s="63" t="s">
        <v>42</v>
      </c>
      <c r="D10" s="64" t="str">
        <f>VLOOKUP(B10,$B$20:$H$9886,2,FALSE)</f>
        <v>GRADBENA IN OBRTNIŠKA DELA</v>
      </c>
      <c r="E10" s="65"/>
      <c r="F10" s="47"/>
      <c r="H10" s="66">
        <f>VLOOKUP($D10&amp;" SKUPAJ:",$G$20:H$9950,2,FALSE)</f>
        <v>0</v>
      </c>
    </row>
    <row r="11" spans="2:10">
      <c r="B11" s="63"/>
      <c r="D11" s="64"/>
      <c r="E11" s="65"/>
      <c r="F11" s="47"/>
      <c r="H11" s="66"/>
    </row>
    <row r="12" spans="2:10">
      <c r="B12" s="63" t="s">
        <v>46</v>
      </c>
      <c r="D12" s="64" t="str">
        <f>VLOOKUP(B12,$B$20:$H$9886,2,FALSE)</f>
        <v>ODVODNJAVANJE</v>
      </c>
      <c r="E12" s="65"/>
      <c r="F12" s="47"/>
      <c r="H12" s="66">
        <f>VLOOKUP($D12&amp;" SKUPAJ:",$G$20:H$9950,2,FALSE)</f>
        <v>0</v>
      </c>
    </row>
    <row r="13" spans="2:10">
      <c r="B13" s="63"/>
      <c r="D13" s="64"/>
      <c r="E13" s="65"/>
      <c r="F13" s="47"/>
      <c r="H13" s="66"/>
    </row>
    <row r="14" spans="2:10">
      <c r="B14" s="63" t="s">
        <v>47</v>
      </c>
      <c r="D14" s="64" t="str">
        <f>VLOOKUP(B14,$B$20:$H$9886,2,FALSE)</f>
        <v>VOZIŠČNE KONSTRUKCIJE</v>
      </c>
      <c r="E14" s="65"/>
      <c r="F14" s="47"/>
      <c r="H14" s="66">
        <f>VLOOKUP($D14&amp;" SKUPAJ:",$G$20:H$9950,2,FALSE)</f>
        <v>0</v>
      </c>
    </row>
    <row r="15" spans="2:10">
      <c r="B15" s="63"/>
      <c r="D15" s="64"/>
      <c r="E15" s="65"/>
      <c r="F15" s="47"/>
      <c r="H15" s="66"/>
    </row>
    <row r="16" spans="2:10">
      <c r="B16" s="63" t="s">
        <v>54</v>
      </c>
      <c r="D16" s="64" t="str">
        <f>VLOOKUP(B16,$B$20:$H$9886,2,FALSE)</f>
        <v>TUJE STORITVE</v>
      </c>
      <c r="E16" s="65"/>
      <c r="F16" s="47"/>
      <c r="H16" s="66">
        <f>VLOOKUP($D16&amp;" SKUPAJ:",$G$20:H$9950,2,FALSE)</f>
        <v>0</v>
      </c>
    </row>
    <row r="17" spans="2:11" s="48" customFormat="1" ht="16.5" thickBot="1">
      <c r="B17" s="73"/>
      <c r="C17" s="74"/>
      <c r="D17" s="75"/>
      <c r="E17" s="76"/>
      <c r="F17" s="77"/>
      <c r="G17" s="3"/>
      <c r="H17" s="78"/>
    </row>
    <row r="18" spans="2:11" s="48" customFormat="1" ht="16.5" thickTop="1">
      <c r="B18" s="79"/>
      <c r="C18" s="80"/>
      <c r="D18" s="81"/>
      <c r="E18" s="82"/>
      <c r="F18" s="83"/>
      <c r="G18" s="4" t="str">
        <f ca="1">"SKUPAJ "&amp;C1&amp;" (BREZ DDV):"</f>
        <v>SKUPAJ MOST ČEZ TOLMINKO (BREZ DDV):</v>
      </c>
      <c r="H18" s="84">
        <f>SUM(H6:H16)</f>
        <v>0</v>
      </c>
    </row>
    <row r="20" spans="2:11" s="48" customFormat="1" ht="16.5" thickBot="1">
      <c r="B20" s="85" t="s">
        <v>0</v>
      </c>
      <c r="C20" s="86" t="s">
        <v>1</v>
      </c>
      <c r="D20" s="87" t="s">
        <v>2</v>
      </c>
      <c r="E20" s="88" t="s">
        <v>3</v>
      </c>
      <c r="F20" s="88" t="s">
        <v>4</v>
      </c>
      <c r="G20" s="5" t="s">
        <v>5</v>
      </c>
      <c r="H20" s="88" t="s">
        <v>6</v>
      </c>
    </row>
    <row r="22" spans="2:11">
      <c r="B22" s="289"/>
      <c r="C22" s="289"/>
      <c r="D22" s="289"/>
      <c r="E22" s="289"/>
      <c r="F22" s="289"/>
      <c r="G22" s="41"/>
      <c r="H22" s="89"/>
    </row>
    <row r="24" spans="2:11" s="48" customFormat="1">
      <c r="B24" s="90" t="s">
        <v>44</v>
      </c>
      <c r="C24" s="288" t="s">
        <v>57</v>
      </c>
      <c r="D24" s="288"/>
      <c r="E24" s="91"/>
      <c r="F24" s="92"/>
      <c r="G24" s="6"/>
      <c r="H24" s="93"/>
    </row>
    <row r="25" spans="2:11" s="48" customFormat="1">
      <c r="B25" s="94" t="s">
        <v>70</v>
      </c>
      <c r="C25" s="287" t="s">
        <v>71</v>
      </c>
      <c r="D25" s="287"/>
      <c r="E25" s="287"/>
      <c r="F25" s="287"/>
      <c r="G25" s="7"/>
      <c r="H25" s="95"/>
    </row>
    <row r="26" spans="2:11" s="48" customFormat="1" ht="31.5">
      <c r="B26" s="96">
        <f>+COUNT($B$25:B25)+1</f>
        <v>1</v>
      </c>
      <c r="C26" s="97" t="s">
        <v>210</v>
      </c>
      <c r="D26" s="98" t="s">
        <v>422</v>
      </c>
      <c r="E26" s="55" t="s">
        <v>741</v>
      </c>
      <c r="F26" s="55">
        <v>1</v>
      </c>
      <c r="G26" s="9"/>
      <c r="H26" s="95">
        <f>+$F26*G26</f>
        <v>0</v>
      </c>
      <c r="K26" s="46"/>
    </row>
    <row r="27" spans="2:11" s="48" customFormat="1">
      <c r="B27" s="94" t="s">
        <v>72</v>
      </c>
      <c r="C27" s="287" t="s">
        <v>73</v>
      </c>
      <c r="D27" s="287"/>
      <c r="E27" s="287"/>
      <c r="F27" s="287"/>
      <c r="G27" s="7"/>
      <c r="H27" s="95"/>
      <c r="K27" s="46"/>
    </row>
    <row r="28" spans="2:11" s="48" customFormat="1" ht="47.25">
      <c r="B28" s="96">
        <f>+COUNT($B$25:B27)+1</f>
        <v>2</v>
      </c>
      <c r="C28" s="97" t="s">
        <v>74</v>
      </c>
      <c r="D28" s="98" t="s">
        <v>1376</v>
      </c>
      <c r="E28" s="55" t="s">
        <v>719</v>
      </c>
      <c r="F28" s="55">
        <v>2000</v>
      </c>
      <c r="G28" s="9"/>
      <c r="H28" s="95">
        <f>+$F28*G28</f>
        <v>0</v>
      </c>
      <c r="K28" s="46"/>
    </row>
    <row r="29" spans="2:11" s="48" customFormat="1" ht="47.25">
      <c r="B29" s="96">
        <f>+COUNT($B$25:B28)+1</f>
        <v>3</v>
      </c>
      <c r="C29" s="97" t="s">
        <v>75</v>
      </c>
      <c r="D29" s="98" t="s">
        <v>1351</v>
      </c>
      <c r="E29" s="55" t="s">
        <v>741</v>
      </c>
      <c r="F29" s="55">
        <v>20</v>
      </c>
      <c r="G29" s="9"/>
      <c r="H29" s="95">
        <f t="shared" ref="H29:H30" si="0">+$F29*G29</f>
        <v>0</v>
      </c>
      <c r="K29" s="46"/>
    </row>
    <row r="30" spans="2:11" s="48" customFormat="1" ht="15.75" customHeight="1">
      <c r="B30" s="96">
        <f>+COUNT($B$25:B29)+1</f>
        <v>4</v>
      </c>
      <c r="C30" s="97" t="s">
        <v>423</v>
      </c>
      <c r="D30" s="98" t="s">
        <v>1377</v>
      </c>
      <c r="E30" s="55" t="s">
        <v>741</v>
      </c>
      <c r="F30" s="55">
        <v>20</v>
      </c>
      <c r="G30" s="9"/>
      <c r="H30" s="95">
        <f t="shared" si="0"/>
        <v>0</v>
      </c>
    </row>
    <row r="31" spans="2:11" s="48" customFormat="1" ht="15.75" customHeight="1">
      <c r="B31" s="99"/>
      <c r="C31" s="100"/>
      <c r="D31" s="101"/>
      <c r="E31" s="102"/>
      <c r="F31" s="103"/>
      <c r="G31" s="40"/>
      <c r="H31" s="104"/>
    </row>
    <row r="32" spans="2:11" s="48" customFormat="1" ht="16.5" thickBot="1">
      <c r="B32" s="105"/>
      <c r="C32" s="106"/>
      <c r="D32" s="106"/>
      <c r="E32" s="107"/>
      <c r="F32" s="107"/>
      <c r="G32" s="8" t="str">
        <f>C24&amp;" SKUPAJ:"</f>
        <v>PREDDELA SKUPAJ:</v>
      </c>
      <c r="H32" s="108">
        <f>SUM(H$26:H$30)</f>
        <v>0</v>
      </c>
    </row>
    <row r="33" spans="2:8" s="48" customFormat="1">
      <c r="B33" s="99"/>
      <c r="C33" s="100"/>
      <c r="D33" s="101"/>
      <c r="E33" s="102"/>
      <c r="F33" s="103"/>
      <c r="G33" s="40"/>
      <c r="H33" s="104"/>
    </row>
    <row r="34" spans="2:8" s="48" customFormat="1">
      <c r="B34" s="90" t="s">
        <v>45</v>
      </c>
      <c r="C34" s="288" t="s">
        <v>59</v>
      </c>
      <c r="D34" s="288"/>
      <c r="E34" s="91"/>
      <c r="F34" s="92"/>
      <c r="G34" s="6"/>
      <c r="H34" s="93"/>
    </row>
    <row r="35" spans="2:8" s="48" customFormat="1">
      <c r="B35" s="94" t="s">
        <v>88</v>
      </c>
      <c r="C35" s="287" t="s">
        <v>89</v>
      </c>
      <c r="D35" s="287"/>
      <c r="E35" s="287"/>
      <c r="F35" s="287"/>
      <c r="G35" s="7"/>
      <c r="H35" s="95"/>
    </row>
    <row r="36" spans="2:8" s="48" customFormat="1" ht="31.5">
      <c r="B36" s="96">
        <f>+COUNT($B$35:B35)+1</f>
        <v>1</v>
      </c>
      <c r="C36" s="97" t="s">
        <v>93</v>
      </c>
      <c r="D36" s="98" t="s">
        <v>1412</v>
      </c>
      <c r="E36" s="55" t="s">
        <v>714</v>
      </c>
      <c r="F36" s="55">
        <v>1200</v>
      </c>
      <c r="G36" s="9"/>
      <c r="H36" s="95">
        <f t="shared" ref="H36:H41" si="1">+$F36*G36</f>
        <v>0</v>
      </c>
    </row>
    <row r="37" spans="2:8" s="48" customFormat="1" ht="31.5">
      <c r="B37" s="96">
        <f>+COUNT($B$35:B36)+1</f>
        <v>2</v>
      </c>
      <c r="C37" s="97" t="s">
        <v>95</v>
      </c>
      <c r="D37" s="98" t="s">
        <v>194</v>
      </c>
      <c r="E37" s="55" t="s">
        <v>714</v>
      </c>
      <c r="F37" s="55">
        <v>1800</v>
      </c>
      <c r="G37" s="9"/>
      <c r="H37" s="95">
        <f t="shared" si="1"/>
        <v>0</v>
      </c>
    </row>
    <row r="38" spans="2:8" s="48" customFormat="1">
      <c r="B38" s="96">
        <f>+COUNT($B$35:B37)+1</f>
        <v>3</v>
      </c>
      <c r="C38" s="97" t="s">
        <v>111</v>
      </c>
      <c r="D38" s="98" t="s">
        <v>1411</v>
      </c>
      <c r="E38" s="55" t="s">
        <v>723</v>
      </c>
      <c r="F38" s="55">
        <v>5400</v>
      </c>
      <c r="G38" s="9"/>
      <c r="H38" s="95">
        <f t="shared" si="1"/>
        <v>0</v>
      </c>
    </row>
    <row r="39" spans="2:8" s="48" customFormat="1">
      <c r="B39" s="94" t="s">
        <v>96</v>
      </c>
      <c r="C39" s="287" t="s">
        <v>97</v>
      </c>
      <c r="D39" s="287"/>
      <c r="E39" s="287"/>
      <c r="F39" s="287"/>
      <c r="G39" s="7"/>
      <c r="H39" s="95"/>
    </row>
    <row r="40" spans="2:8" s="48" customFormat="1" ht="31.5">
      <c r="B40" s="96">
        <f>+COUNT($B$35:B39)+1</f>
        <v>4</v>
      </c>
      <c r="C40" s="97" t="s">
        <v>204</v>
      </c>
      <c r="D40" s="98" t="s">
        <v>424</v>
      </c>
      <c r="E40" s="55" t="s">
        <v>719</v>
      </c>
      <c r="F40" s="55">
        <v>250</v>
      </c>
      <c r="G40" s="9"/>
      <c r="H40" s="95">
        <f t="shared" si="1"/>
        <v>0</v>
      </c>
    </row>
    <row r="41" spans="2:8" s="48" customFormat="1" ht="47.25">
      <c r="B41" s="96">
        <f>+COUNT($B$35:B40)+1</f>
        <v>5</v>
      </c>
      <c r="C41" s="97" t="s">
        <v>425</v>
      </c>
      <c r="D41" s="98" t="s">
        <v>426</v>
      </c>
      <c r="E41" s="55" t="s">
        <v>719</v>
      </c>
      <c r="F41" s="55">
        <v>100</v>
      </c>
      <c r="G41" s="9"/>
      <c r="H41" s="95">
        <f t="shared" si="1"/>
        <v>0</v>
      </c>
    </row>
    <row r="42" spans="2:8" s="48" customFormat="1">
      <c r="B42" s="94" t="s">
        <v>101</v>
      </c>
      <c r="C42" s="287" t="s">
        <v>104</v>
      </c>
      <c r="D42" s="287"/>
      <c r="E42" s="287"/>
      <c r="F42" s="287"/>
      <c r="G42" s="7"/>
      <c r="H42" s="95"/>
    </row>
    <row r="43" spans="2:8" s="48" customFormat="1" ht="63">
      <c r="B43" s="96">
        <f>+COUNT($B$35:B42)+1</f>
        <v>6</v>
      </c>
      <c r="C43" s="97" t="s">
        <v>427</v>
      </c>
      <c r="D43" s="98" t="s">
        <v>1413</v>
      </c>
      <c r="E43" s="55" t="s">
        <v>714</v>
      </c>
      <c r="F43" s="55">
        <v>750</v>
      </c>
      <c r="G43" s="9"/>
      <c r="H43" s="95">
        <f t="shared" ref="H43:H46" si="2">+$F43*G43</f>
        <v>0</v>
      </c>
    </row>
    <row r="44" spans="2:8" s="48" customFormat="1" ht="31.5">
      <c r="B44" s="96">
        <f>+COUNT($B$35:B43)+1</f>
        <v>7</v>
      </c>
      <c r="C44" s="97" t="s">
        <v>428</v>
      </c>
      <c r="D44" s="98" t="s">
        <v>1414</v>
      </c>
      <c r="E44" s="55" t="s">
        <v>714</v>
      </c>
      <c r="F44" s="55">
        <v>1200</v>
      </c>
      <c r="G44" s="9"/>
      <c r="H44" s="95">
        <f t="shared" si="2"/>
        <v>0</v>
      </c>
    </row>
    <row r="45" spans="2:8" s="48" customFormat="1">
      <c r="B45" s="94" t="s">
        <v>103</v>
      </c>
      <c r="C45" s="287" t="s">
        <v>106</v>
      </c>
      <c r="D45" s="287"/>
      <c r="E45" s="287"/>
      <c r="F45" s="287"/>
      <c r="G45" s="7"/>
      <c r="H45" s="95"/>
    </row>
    <row r="46" spans="2:8" s="48" customFormat="1" ht="31.5">
      <c r="B46" s="96">
        <f>+COUNT($B$35:B45)+1</f>
        <v>8</v>
      </c>
      <c r="C46" s="97" t="s">
        <v>107</v>
      </c>
      <c r="D46" s="98" t="s">
        <v>429</v>
      </c>
      <c r="E46" s="55" t="s">
        <v>719</v>
      </c>
      <c r="F46" s="55">
        <v>1000</v>
      </c>
      <c r="G46" s="9"/>
      <c r="H46" s="95">
        <f t="shared" si="2"/>
        <v>0</v>
      </c>
    </row>
    <row r="47" spans="2:8" s="48" customFormat="1">
      <c r="B47" s="94" t="s">
        <v>105</v>
      </c>
      <c r="C47" s="287" t="s">
        <v>430</v>
      </c>
      <c r="D47" s="287"/>
      <c r="E47" s="287"/>
      <c r="F47" s="287"/>
      <c r="G47" s="7"/>
      <c r="H47" s="95"/>
    </row>
    <row r="48" spans="2:8" s="48" customFormat="1" ht="94.5">
      <c r="B48" s="96">
        <f>+COUNT($B$35:B47)+1</f>
        <v>9</v>
      </c>
      <c r="C48" s="97" t="s">
        <v>431</v>
      </c>
      <c r="D48" s="98" t="s">
        <v>432</v>
      </c>
      <c r="E48" s="55" t="s">
        <v>1371</v>
      </c>
      <c r="F48" s="55">
        <v>80</v>
      </c>
      <c r="G48" s="9"/>
      <c r="H48" s="95">
        <f t="shared" ref="H48:H49" si="3">+$F48*G48</f>
        <v>0</v>
      </c>
    </row>
    <row r="49" spans="2:10" s="48" customFormat="1" ht="47.25">
      <c r="B49" s="96">
        <f>+COUNT($B$35:B48)+1</f>
        <v>10</v>
      </c>
      <c r="C49" s="97" t="s">
        <v>433</v>
      </c>
      <c r="D49" s="98" t="s">
        <v>434</v>
      </c>
      <c r="E49" s="55" t="s">
        <v>1371</v>
      </c>
      <c r="F49" s="55">
        <v>2300</v>
      </c>
      <c r="G49" s="9"/>
      <c r="H49" s="95">
        <f t="shared" si="3"/>
        <v>0</v>
      </c>
    </row>
    <row r="50" spans="2:10" s="48" customFormat="1" ht="15.75" customHeight="1">
      <c r="B50" s="99"/>
      <c r="C50" s="100"/>
      <c r="D50" s="101"/>
      <c r="E50" s="102"/>
      <c r="F50" s="103"/>
      <c r="G50" s="40"/>
      <c r="H50" s="104"/>
    </row>
    <row r="51" spans="2:10" s="48" customFormat="1" ht="16.5" thickBot="1">
      <c r="B51" s="105"/>
      <c r="C51" s="106"/>
      <c r="D51" s="106"/>
      <c r="E51" s="107"/>
      <c r="F51" s="107"/>
      <c r="G51" s="8" t="str">
        <f>C34&amp;" SKUPAJ:"</f>
        <v>ZEMELJSKA DELA SKUPAJ:</v>
      </c>
      <c r="H51" s="108">
        <f>SUM(H$36:H$49)</f>
        <v>0</v>
      </c>
    </row>
    <row r="52" spans="2:10" s="48" customFormat="1">
      <c r="B52" s="109"/>
      <c r="C52" s="100"/>
      <c r="D52" s="110"/>
      <c r="E52" s="111"/>
      <c r="F52" s="103"/>
      <c r="G52" s="40"/>
      <c r="H52" s="104"/>
      <c r="J52" s="49"/>
    </row>
    <row r="53" spans="2:10" s="48" customFormat="1">
      <c r="B53" s="90" t="s">
        <v>42</v>
      </c>
      <c r="C53" s="288" t="s">
        <v>58</v>
      </c>
      <c r="D53" s="288"/>
      <c r="E53" s="91"/>
      <c r="F53" s="92"/>
      <c r="G53" s="6"/>
      <c r="H53" s="93"/>
      <c r="J53" s="49"/>
    </row>
    <row r="54" spans="2:10" s="48" customFormat="1">
      <c r="B54" s="94" t="s">
        <v>118</v>
      </c>
      <c r="C54" s="287" t="s">
        <v>152</v>
      </c>
      <c r="D54" s="287"/>
      <c r="E54" s="287"/>
      <c r="F54" s="287"/>
      <c r="G54" s="7"/>
      <c r="H54" s="95"/>
    </row>
    <row r="55" spans="2:10" s="48" customFormat="1">
      <c r="B55" s="96">
        <f>+COUNT($B$54:B54)+1</f>
        <v>1</v>
      </c>
      <c r="C55" s="97" t="s">
        <v>205</v>
      </c>
      <c r="D55" s="98" t="s">
        <v>206</v>
      </c>
      <c r="E55" s="55" t="s">
        <v>719</v>
      </c>
      <c r="F55" s="55">
        <v>760</v>
      </c>
      <c r="G55" s="9"/>
      <c r="H55" s="95">
        <f t="shared" ref="H55:H56" si="4">+$F55*G55</f>
        <v>0</v>
      </c>
      <c r="J55" s="49"/>
    </row>
    <row r="56" spans="2:10" s="48" customFormat="1" ht="78.75">
      <c r="B56" s="96">
        <f>+COUNT($B$54:B55)+1</f>
        <v>2</v>
      </c>
      <c r="C56" s="97" t="s">
        <v>435</v>
      </c>
      <c r="D56" s="98" t="s">
        <v>436</v>
      </c>
      <c r="E56" s="55" t="s">
        <v>719</v>
      </c>
      <c r="F56" s="55">
        <v>610</v>
      </c>
      <c r="G56" s="9"/>
      <c r="H56" s="95">
        <f t="shared" si="4"/>
        <v>0</v>
      </c>
      <c r="J56" s="49"/>
    </row>
    <row r="57" spans="2:10" s="48" customFormat="1" ht="47.25">
      <c r="B57" s="96">
        <f>+COUNT($B$54:B56)+1</f>
        <v>3</v>
      </c>
      <c r="C57" s="97" t="s">
        <v>234</v>
      </c>
      <c r="D57" s="98" t="s">
        <v>437</v>
      </c>
      <c r="E57" s="55" t="s">
        <v>719</v>
      </c>
      <c r="F57" s="55">
        <v>25</v>
      </c>
      <c r="G57" s="9"/>
      <c r="H57" s="95">
        <f t="shared" ref="H57:H71" si="5">+$F57*G57</f>
        <v>0</v>
      </c>
      <c r="J57" s="49"/>
    </row>
    <row r="58" spans="2:10" s="48" customFormat="1" ht="63">
      <c r="B58" s="96">
        <f>+COUNT($B$54:B57)+1</f>
        <v>4</v>
      </c>
      <c r="C58" s="97" t="s">
        <v>214</v>
      </c>
      <c r="D58" s="98" t="s">
        <v>438</v>
      </c>
      <c r="E58" s="55" t="s">
        <v>719</v>
      </c>
      <c r="F58" s="55">
        <v>40</v>
      </c>
      <c r="G58" s="9"/>
      <c r="H58" s="95">
        <f t="shared" si="5"/>
        <v>0</v>
      </c>
      <c r="J58" s="49"/>
    </row>
    <row r="59" spans="2:10" s="48" customFormat="1" ht="47.25">
      <c r="B59" s="96">
        <f>+COUNT($B$54:B58)+1</f>
        <v>5</v>
      </c>
      <c r="C59" s="97" t="s">
        <v>439</v>
      </c>
      <c r="D59" s="98" t="s">
        <v>440</v>
      </c>
      <c r="E59" s="55" t="s">
        <v>719</v>
      </c>
      <c r="F59" s="55">
        <v>3</v>
      </c>
      <c r="G59" s="9"/>
      <c r="H59" s="95">
        <f t="shared" si="5"/>
        <v>0</v>
      </c>
      <c r="J59" s="49"/>
    </row>
    <row r="60" spans="2:10" s="48" customFormat="1" ht="31.5">
      <c r="B60" s="96">
        <f>+COUNT($B$54:B59)+1</f>
        <v>6</v>
      </c>
      <c r="C60" s="97" t="s">
        <v>441</v>
      </c>
      <c r="D60" s="98" t="s">
        <v>442</v>
      </c>
      <c r="E60" s="55" t="s">
        <v>719</v>
      </c>
      <c r="F60" s="55">
        <v>950</v>
      </c>
      <c r="G60" s="9"/>
      <c r="H60" s="95">
        <f t="shared" si="5"/>
        <v>0</v>
      </c>
      <c r="J60" s="49"/>
    </row>
    <row r="61" spans="2:10" s="48" customFormat="1" ht="47.25">
      <c r="B61" s="96">
        <f>+COUNT($B$54:B60)+1</f>
        <v>7</v>
      </c>
      <c r="C61" s="97" t="s">
        <v>443</v>
      </c>
      <c r="D61" s="98" t="s">
        <v>444</v>
      </c>
      <c r="E61" s="55" t="s">
        <v>719</v>
      </c>
      <c r="F61" s="55">
        <v>2160</v>
      </c>
      <c r="G61" s="9"/>
      <c r="H61" s="95">
        <f t="shared" si="5"/>
        <v>0</v>
      </c>
      <c r="J61" s="49"/>
    </row>
    <row r="62" spans="2:10" s="48" customFormat="1" ht="31.5">
      <c r="B62" s="96">
        <f>+COUNT($B$54:B61)+1</f>
        <v>8</v>
      </c>
      <c r="C62" s="97" t="s">
        <v>445</v>
      </c>
      <c r="D62" s="98" t="s">
        <v>446</v>
      </c>
      <c r="E62" s="55" t="s">
        <v>719</v>
      </c>
      <c r="F62" s="55">
        <v>600</v>
      </c>
      <c r="G62" s="9"/>
      <c r="H62" s="95">
        <f t="shared" si="5"/>
        <v>0</v>
      </c>
      <c r="J62" s="49"/>
    </row>
    <row r="63" spans="2:10" s="48" customFormat="1">
      <c r="B63" s="96">
        <f>+COUNT($B$54:B62)+1</f>
        <v>9</v>
      </c>
      <c r="C63" s="97" t="s">
        <v>447</v>
      </c>
      <c r="D63" s="98" t="s">
        <v>448</v>
      </c>
      <c r="E63" s="55" t="s">
        <v>719</v>
      </c>
      <c r="F63" s="55">
        <v>140</v>
      </c>
      <c r="G63" s="9"/>
      <c r="H63" s="95">
        <f t="shared" si="5"/>
        <v>0</v>
      </c>
      <c r="J63" s="49"/>
    </row>
    <row r="64" spans="2:10" s="48" customFormat="1" ht="47.25">
      <c r="B64" s="96">
        <f>+COUNT($B$54:B63)+1</f>
        <v>10</v>
      </c>
      <c r="C64" s="97" t="s">
        <v>236</v>
      </c>
      <c r="D64" s="98" t="s">
        <v>449</v>
      </c>
      <c r="E64" s="55" t="s">
        <v>719</v>
      </c>
      <c r="F64" s="55">
        <v>310</v>
      </c>
      <c r="G64" s="9"/>
      <c r="H64" s="95">
        <f t="shared" si="5"/>
        <v>0</v>
      </c>
      <c r="J64" s="49"/>
    </row>
    <row r="65" spans="2:10" s="48" customFormat="1" ht="78.75">
      <c r="B65" s="96">
        <f>+COUNT($B$54:B64)+1</f>
        <v>11</v>
      </c>
      <c r="C65" s="97" t="s">
        <v>450</v>
      </c>
      <c r="D65" s="98" t="s">
        <v>451</v>
      </c>
      <c r="E65" s="55" t="s">
        <v>719</v>
      </c>
      <c r="F65" s="55">
        <v>65</v>
      </c>
      <c r="G65" s="9"/>
      <c r="H65" s="95">
        <f t="shared" si="5"/>
        <v>0</v>
      </c>
      <c r="J65" s="49"/>
    </row>
    <row r="66" spans="2:10" s="48" customFormat="1" ht="63">
      <c r="B66" s="96">
        <f>+COUNT($B$54:B65)+1</f>
        <v>12</v>
      </c>
      <c r="C66" s="97" t="s">
        <v>452</v>
      </c>
      <c r="D66" s="98" t="s">
        <v>453</v>
      </c>
      <c r="E66" s="55" t="s">
        <v>719</v>
      </c>
      <c r="F66" s="55">
        <v>1050</v>
      </c>
      <c r="G66" s="9"/>
      <c r="H66" s="95">
        <f t="shared" si="5"/>
        <v>0</v>
      </c>
      <c r="J66" s="49"/>
    </row>
    <row r="67" spans="2:10" s="48" customFormat="1" ht="31.5">
      <c r="B67" s="96">
        <f>+COUNT($B$54:B66)+1</f>
        <v>13</v>
      </c>
      <c r="C67" s="97" t="s">
        <v>454</v>
      </c>
      <c r="D67" s="98" t="s">
        <v>455</v>
      </c>
      <c r="E67" s="55" t="s">
        <v>719</v>
      </c>
      <c r="F67" s="55">
        <v>490</v>
      </c>
      <c r="G67" s="9"/>
      <c r="H67" s="95">
        <f t="shared" si="5"/>
        <v>0</v>
      </c>
      <c r="J67" s="49"/>
    </row>
    <row r="68" spans="2:10" s="48" customFormat="1" ht="31.5">
      <c r="B68" s="96">
        <f>+COUNT($B$54:B67)+1</f>
        <v>14</v>
      </c>
      <c r="C68" s="97" t="s">
        <v>456</v>
      </c>
      <c r="D68" s="98" t="s">
        <v>457</v>
      </c>
      <c r="E68" s="55" t="s">
        <v>719</v>
      </c>
      <c r="F68" s="55">
        <v>670</v>
      </c>
      <c r="G68" s="9"/>
      <c r="H68" s="95">
        <f t="shared" si="5"/>
        <v>0</v>
      </c>
      <c r="J68" s="49"/>
    </row>
    <row r="69" spans="2:10" s="48" customFormat="1">
      <c r="B69" s="96">
        <f>+COUNT($B$54:B68)+1</f>
        <v>15</v>
      </c>
      <c r="C69" s="97" t="s">
        <v>458</v>
      </c>
      <c r="D69" s="98" t="s">
        <v>459</v>
      </c>
      <c r="E69" s="55" t="s">
        <v>719</v>
      </c>
      <c r="F69" s="55">
        <v>670</v>
      </c>
      <c r="G69" s="9"/>
      <c r="H69" s="95">
        <f t="shared" si="5"/>
        <v>0</v>
      </c>
      <c r="J69" s="49"/>
    </row>
    <row r="70" spans="2:10" s="48" customFormat="1">
      <c r="B70" s="94" t="s">
        <v>121</v>
      </c>
      <c r="C70" s="287" t="s">
        <v>157</v>
      </c>
      <c r="D70" s="287"/>
      <c r="E70" s="287"/>
      <c r="F70" s="287"/>
      <c r="G70" s="7"/>
      <c r="H70" s="95"/>
    </row>
    <row r="71" spans="2:10" s="48" customFormat="1" ht="47.25">
      <c r="B71" s="96">
        <f>+COUNT($B$54:B70)+1</f>
        <v>16</v>
      </c>
      <c r="C71" s="97" t="s">
        <v>126</v>
      </c>
      <c r="D71" s="98" t="s">
        <v>460</v>
      </c>
      <c r="E71" s="55" t="s">
        <v>1372</v>
      </c>
      <c r="F71" s="55">
        <v>450000</v>
      </c>
      <c r="G71" s="9"/>
      <c r="H71" s="95">
        <f t="shared" si="5"/>
        <v>0</v>
      </c>
      <c r="J71" s="49"/>
    </row>
    <row r="72" spans="2:10" s="48" customFormat="1" ht="47.25">
      <c r="B72" s="96">
        <f>+COUNT($B$54:B71)+1</f>
        <v>17</v>
      </c>
      <c r="C72" s="97" t="s">
        <v>130</v>
      </c>
      <c r="D72" s="98" t="s">
        <v>461</v>
      </c>
      <c r="E72" s="55" t="s">
        <v>1372</v>
      </c>
      <c r="F72" s="55">
        <v>110000</v>
      </c>
      <c r="G72" s="9"/>
      <c r="H72" s="95">
        <f t="shared" ref="H72:H74" si="6">+$F72*G72</f>
        <v>0</v>
      </c>
      <c r="J72" s="49"/>
    </row>
    <row r="73" spans="2:10" s="48" customFormat="1">
      <c r="B73" s="94" t="s">
        <v>127</v>
      </c>
      <c r="C73" s="287" t="s">
        <v>161</v>
      </c>
      <c r="D73" s="287"/>
      <c r="E73" s="287"/>
      <c r="F73" s="287"/>
      <c r="G73" s="7"/>
      <c r="H73" s="95"/>
    </row>
    <row r="74" spans="2:10" s="48" customFormat="1" ht="47.25">
      <c r="B74" s="96">
        <f>+COUNT($B$54:B73)+1</f>
        <v>18</v>
      </c>
      <c r="C74" s="97" t="s">
        <v>209</v>
      </c>
      <c r="D74" s="98" t="s">
        <v>462</v>
      </c>
      <c r="E74" s="55" t="s">
        <v>714</v>
      </c>
      <c r="F74" s="55">
        <v>35</v>
      </c>
      <c r="G74" s="9"/>
      <c r="H74" s="95">
        <f t="shared" si="6"/>
        <v>0</v>
      </c>
      <c r="J74" s="49"/>
    </row>
    <row r="75" spans="2:10" s="48" customFormat="1" ht="78.75">
      <c r="B75" s="96">
        <f>+COUNT($B$54:B74)+1</f>
        <v>19</v>
      </c>
      <c r="C75" s="97" t="s">
        <v>238</v>
      </c>
      <c r="D75" s="98" t="s">
        <v>463</v>
      </c>
      <c r="E75" s="55" t="s">
        <v>714</v>
      </c>
      <c r="F75" s="55">
        <v>420</v>
      </c>
      <c r="G75" s="9"/>
      <c r="H75" s="95">
        <f t="shared" ref="H75:H96" si="7">+$F75*G75</f>
        <v>0</v>
      </c>
      <c r="J75" s="49"/>
    </row>
    <row r="76" spans="2:10" s="48" customFormat="1" ht="63">
      <c r="B76" s="96">
        <f>+COUNT($B$54:B75)+1</f>
        <v>20</v>
      </c>
      <c r="C76" s="97" t="s">
        <v>464</v>
      </c>
      <c r="D76" s="98" t="s">
        <v>465</v>
      </c>
      <c r="E76" s="55" t="s">
        <v>714</v>
      </c>
      <c r="F76" s="55">
        <v>17</v>
      </c>
      <c r="G76" s="9"/>
      <c r="H76" s="95">
        <f t="shared" si="7"/>
        <v>0</v>
      </c>
      <c r="J76" s="49"/>
    </row>
    <row r="77" spans="2:10" s="48" customFormat="1" ht="63">
      <c r="B77" s="96">
        <f>+COUNT($B$54:B76)+1</f>
        <v>21</v>
      </c>
      <c r="C77" s="97" t="s">
        <v>466</v>
      </c>
      <c r="D77" s="98" t="s">
        <v>467</v>
      </c>
      <c r="E77" s="55" t="s">
        <v>714</v>
      </c>
      <c r="F77" s="55">
        <v>1580</v>
      </c>
      <c r="G77" s="9"/>
      <c r="H77" s="95">
        <f t="shared" si="7"/>
        <v>0</v>
      </c>
      <c r="J77" s="49"/>
    </row>
    <row r="78" spans="2:10" s="48" customFormat="1" ht="94.5">
      <c r="B78" s="96">
        <f>+COUNT($B$54:B77)+1</f>
        <v>22</v>
      </c>
      <c r="C78" s="97" t="s">
        <v>468</v>
      </c>
      <c r="D78" s="98" t="s">
        <v>469</v>
      </c>
      <c r="E78" s="55" t="s">
        <v>714</v>
      </c>
      <c r="F78" s="55">
        <v>280</v>
      </c>
      <c r="G78" s="9"/>
      <c r="H78" s="95">
        <f t="shared" si="7"/>
        <v>0</v>
      </c>
      <c r="J78" s="49"/>
    </row>
    <row r="79" spans="2:10" s="48" customFormat="1" ht="94.5">
      <c r="B79" s="96">
        <f>+COUNT($B$54:B78)+1</f>
        <v>23</v>
      </c>
      <c r="C79" s="97" t="s">
        <v>470</v>
      </c>
      <c r="D79" s="98" t="s">
        <v>471</v>
      </c>
      <c r="E79" s="55" t="s">
        <v>714</v>
      </c>
      <c r="F79" s="55">
        <v>180</v>
      </c>
      <c r="G79" s="9"/>
      <c r="H79" s="95">
        <f t="shared" si="7"/>
        <v>0</v>
      </c>
      <c r="J79" s="49"/>
    </row>
    <row r="80" spans="2:10" s="48" customFormat="1" ht="78.75">
      <c r="B80" s="96">
        <f>+COUNT($B$54:B79)+1</f>
        <v>24</v>
      </c>
      <c r="C80" s="97" t="s">
        <v>221</v>
      </c>
      <c r="D80" s="98" t="s">
        <v>472</v>
      </c>
      <c r="E80" s="55" t="s">
        <v>714</v>
      </c>
      <c r="F80" s="55">
        <v>220</v>
      </c>
      <c r="G80" s="9"/>
      <c r="H80" s="95">
        <f t="shared" si="7"/>
        <v>0</v>
      </c>
      <c r="J80" s="49"/>
    </row>
    <row r="81" spans="2:10" s="48" customFormat="1">
      <c r="B81" s="94" t="s">
        <v>131</v>
      </c>
      <c r="C81" s="287" t="s">
        <v>201</v>
      </c>
      <c r="D81" s="287"/>
      <c r="E81" s="287"/>
      <c r="F81" s="287"/>
      <c r="G81" s="7"/>
      <c r="H81" s="95"/>
    </row>
    <row r="82" spans="2:10" s="48" customFormat="1" ht="47.25">
      <c r="B82" s="96">
        <f>+COUNT($B$54:B81)+1</f>
        <v>25</v>
      </c>
      <c r="C82" s="97" t="s">
        <v>363</v>
      </c>
      <c r="D82" s="98" t="s">
        <v>364</v>
      </c>
      <c r="E82" s="55" t="s">
        <v>1371</v>
      </c>
      <c r="F82" s="55">
        <v>390</v>
      </c>
      <c r="G82" s="9"/>
      <c r="H82" s="95">
        <f t="shared" si="7"/>
        <v>0</v>
      </c>
      <c r="J82" s="49"/>
    </row>
    <row r="83" spans="2:10" s="48" customFormat="1" ht="78.75">
      <c r="B83" s="96">
        <f>+COUNT($B$54:B82)+1</f>
        <v>26</v>
      </c>
      <c r="C83" s="97" t="s">
        <v>473</v>
      </c>
      <c r="D83" s="98" t="s">
        <v>474</v>
      </c>
      <c r="E83" s="55" t="s">
        <v>1371</v>
      </c>
      <c r="F83" s="55">
        <v>390</v>
      </c>
      <c r="G83" s="9"/>
      <c r="H83" s="95">
        <f t="shared" si="7"/>
        <v>0</v>
      </c>
      <c r="J83" s="49"/>
    </row>
    <row r="84" spans="2:10" s="48" customFormat="1" ht="31.5">
      <c r="B84" s="96">
        <f>+COUNT($B$54:B83)+1</f>
        <v>27</v>
      </c>
      <c r="C84" s="97" t="s">
        <v>200</v>
      </c>
      <c r="D84" s="98" t="s">
        <v>243</v>
      </c>
      <c r="E84" s="55" t="s">
        <v>741</v>
      </c>
      <c r="F84" s="55">
        <v>54</v>
      </c>
      <c r="G84" s="9"/>
      <c r="H84" s="95">
        <f t="shared" si="7"/>
        <v>0</v>
      </c>
      <c r="J84" s="49"/>
    </row>
    <row r="85" spans="2:10" s="48" customFormat="1" ht="31.5">
      <c r="B85" s="96">
        <f>+COUNT($B$54:B84)+1</f>
        <v>28</v>
      </c>
      <c r="C85" s="97" t="s">
        <v>475</v>
      </c>
      <c r="D85" s="98" t="s">
        <v>476</v>
      </c>
      <c r="E85" s="55" t="s">
        <v>741</v>
      </c>
      <c r="F85" s="55">
        <v>1</v>
      </c>
      <c r="G85" s="9"/>
      <c r="H85" s="95">
        <f t="shared" si="7"/>
        <v>0</v>
      </c>
      <c r="J85" s="49"/>
    </row>
    <row r="86" spans="2:10" s="48" customFormat="1" ht="47.25">
      <c r="B86" s="96">
        <f>+COUNT($B$54:B85)+1</f>
        <v>29</v>
      </c>
      <c r="C86" s="97" t="s">
        <v>477</v>
      </c>
      <c r="D86" s="98" t="s">
        <v>478</v>
      </c>
      <c r="E86" s="55" t="s">
        <v>1371</v>
      </c>
      <c r="F86" s="55">
        <v>27.5</v>
      </c>
      <c r="G86" s="9"/>
      <c r="H86" s="95">
        <f t="shared" si="7"/>
        <v>0</v>
      </c>
      <c r="J86" s="49"/>
    </row>
    <row r="87" spans="2:10" s="48" customFormat="1" ht="47.25">
      <c r="B87" s="96">
        <f>+COUNT($B$54:B86)+1</f>
        <v>30</v>
      </c>
      <c r="C87" s="97" t="s">
        <v>479</v>
      </c>
      <c r="D87" s="98" t="s">
        <v>480</v>
      </c>
      <c r="E87" s="55" t="s">
        <v>741</v>
      </c>
      <c r="F87" s="55">
        <v>4</v>
      </c>
      <c r="G87" s="9"/>
      <c r="H87" s="95">
        <f t="shared" si="7"/>
        <v>0</v>
      </c>
      <c r="J87" s="49"/>
    </row>
    <row r="88" spans="2:10" s="48" customFormat="1" ht="63">
      <c r="B88" s="96">
        <f>+COUNT($B$54:B87)+1</f>
        <v>31</v>
      </c>
      <c r="C88" s="97" t="s">
        <v>481</v>
      </c>
      <c r="D88" s="98" t="s">
        <v>482</v>
      </c>
      <c r="E88" s="55" t="s">
        <v>741</v>
      </c>
      <c r="F88" s="55">
        <v>4</v>
      </c>
      <c r="G88" s="9"/>
      <c r="H88" s="95">
        <f t="shared" si="7"/>
        <v>0</v>
      </c>
      <c r="J88" s="49"/>
    </row>
    <row r="89" spans="2:10" s="48" customFormat="1">
      <c r="B89" s="94" t="s">
        <v>137</v>
      </c>
      <c r="C89" s="287" t="s">
        <v>202</v>
      </c>
      <c r="D89" s="287"/>
      <c r="E89" s="287"/>
      <c r="F89" s="287"/>
      <c r="G89" s="7"/>
      <c r="H89" s="95"/>
    </row>
    <row r="90" spans="2:10" s="48" customFormat="1" ht="63">
      <c r="B90" s="96">
        <f>+COUNT($B$54:B89)+1</f>
        <v>32</v>
      </c>
      <c r="C90" s="97" t="s">
        <v>483</v>
      </c>
      <c r="D90" s="98" t="s">
        <v>484</v>
      </c>
      <c r="E90" s="55" t="s">
        <v>719</v>
      </c>
      <c r="F90" s="55">
        <v>2400</v>
      </c>
      <c r="G90" s="9"/>
      <c r="H90" s="95">
        <f t="shared" si="7"/>
        <v>0</v>
      </c>
      <c r="J90" s="49"/>
    </row>
    <row r="91" spans="2:10" s="48" customFormat="1" ht="47.25">
      <c r="B91" s="96">
        <f>+COUNT($B$54:B90)+1</f>
        <v>33</v>
      </c>
      <c r="C91" s="97" t="s">
        <v>217</v>
      </c>
      <c r="D91" s="98" t="s">
        <v>485</v>
      </c>
      <c r="E91" s="55" t="s">
        <v>1371</v>
      </c>
      <c r="F91" s="55">
        <v>380</v>
      </c>
      <c r="G91" s="9"/>
      <c r="H91" s="95">
        <f t="shared" si="7"/>
        <v>0</v>
      </c>
      <c r="J91" s="49"/>
    </row>
    <row r="92" spans="2:10" s="48" customFormat="1" ht="31.5">
      <c r="B92" s="96">
        <f>+COUNT($B$54:B91)+1</f>
        <v>34</v>
      </c>
      <c r="C92" s="97" t="s">
        <v>486</v>
      </c>
      <c r="D92" s="98" t="s">
        <v>487</v>
      </c>
      <c r="E92" s="55" t="s">
        <v>1371</v>
      </c>
      <c r="F92" s="55">
        <v>90</v>
      </c>
      <c r="G92" s="9"/>
      <c r="H92" s="95">
        <f t="shared" si="7"/>
        <v>0</v>
      </c>
      <c r="J92" s="49"/>
    </row>
    <row r="93" spans="2:10" s="48" customFormat="1" ht="78.75">
      <c r="B93" s="96">
        <f>+COUNT($B$54:B92)+1</f>
        <v>35</v>
      </c>
      <c r="C93" s="97" t="s">
        <v>311</v>
      </c>
      <c r="D93" s="98" t="s">
        <v>488</v>
      </c>
      <c r="E93" s="55" t="s">
        <v>1371</v>
      </c>
      <c r="F93" s="55">
        <v>380</v>
      </c>
      <c r="G93" s="9"/>
      <c r="H93" s="95">
        <f t="shared" si="7"/>
        <v>0</v>
      </c>
      <c r="J93" s="49"/>
    </row>
    <row r="94" spans="2:10" s="48" customFormat="1" ht="47.25">
      <c r="B94" s="96">
        <f>+COUNT($B$54:B93)+1</f>
        <v>36</v>
      </c>
      <c r="C94" s="97" t="s">
        <v>489</v>
      </c>
      <c r="D94" s="98" t="s">
        <v>490</v>
      </c>
      <c r="E94" s="55" t="s">
        <v>719</v>
      </c>
      <c r="F94" s="55">
        <v>7</v>
      </c>
      <c r="G94" s="9"/>
      <c r="H94" s="95">
        <f t="shared" si="7"/>
        <v>0</v>
      </c>
      <c r="J94" s="49"/>
    </row>
    <row r="95" spans="2:10" s="48" customFormat="1">
      <c r="B95" s="94" t="s">
        <v>491</v>
      </c>
      <c r="C95" s="287" t="s">
        <v>159</v>
      </c>
      <c r="D95" s="287"/>
      <c r="E95" s="287"/>
      <c r="F95" s="287"/>
      <c r="G95" s="7"/>
      <c r="H95" s="95"/>
    </row>
    <row r="96" spans="2:10" s="48" customFormat="1" ht="94.5">
      <c r="B96" s="96">
        <f>+COUNT($B$54:B95)+1</f>
        <v>37</v>
      </c>
      <c r="C96" s="97" t="s">
        <v>492</v>
      </c>
      <c r="D96" s="98" t="s">
        <v>493</v>
      </c>
      <c r="E96" s="55" t="s">
        <v>729</v>
      </c>
      <c r="F96" s="55">
        <v>30</v>
      </c>
      <c r="G96" s="9"/>
      <c r="H96" s="95">
        <f t="shared" si="7"/>
        <v>0</v>
      </c>
      <c r="J96" s="49"/>
    </row>
    <row r="97" spans="2:10" s="48" customFormat="1" ht="15.75" customHeight="1">
      <c r="B97" s="99"/>
      <c r="C97" s="100"/>
      <c r="D97" s="101"/>
      <c r="E97" s="102"/>
      <c r="F97" s="103"/>
      <c r="G97" s="40"/>
      <c r="H97" s="104"/>
    </row>
    <row r="98" spans="2:10" s="48" customFormat="1" ht="16.5" thickBot="1">
      <c r="B98" s="105"/>
      <c r="C98" s="106"/>
      <c r="D98" s="106"/>
      <c r="E98" s="107"/>
      <c r="F98" s="107"/>
      <c r="G98" s="8" t="str">
        <f>C53&amp;" SKUPAJ:"</f>
        <v>GRADBENA IN OBRTNIŠKA DELA SKUPAJ:</v>
      </c>
      <c r="H98" s="108">
        <f>SUM(H$54:H$96)</f>
        <v>0</v>
      </c>
    </row>
    <row r="99" spans="2:10" s="48" customFormat="1">
      <c r="B99" s="109"/>
      <c r="C99" s="100"/>
      <c r="D99" s="110"/>
      <c r="E99" s="111"/>
      <c r="F99" s="103"/>
      <c r="G99" s="40"/>
      <c r="H99" s="104"/>
      <c r="J99" s="49"/>
    </row>
    <row r="100" spans="2:10" s="48" customFormat="1">
      <c r="B100" s="90" t="s">
        <v>46</v>
      </c>
      <c r="C100" s="288" t="s">
        <v>7</v>
      </c>
      <c r="D100" s="288"/>
      <c r="E100" s="91"/>
      <c r="F100" s="92"/>
      <c r="G100" s="6"/>
      <c r="H100" s="93"/>
      <c r="J100" s="49"/>
    </row>
    <row r="101" spans="2:10" s="48" customFormat="1">
      <c r="B101" s="94" t="s">
        <v>143</v>
      </c>
      <c r="C101" s="287" t="s">
        <v>494</v>
      </c>
      <c r="D101" s="287"/>
      <c r="E101" s="287"/>
      <c r="F101" s="287"/>
      <c r="G101" s="7"/>
      <c r="H101" s="95"/>
    </row>
    <row r="102" spans="2:10" s="48" customFormat="1" ht="63">
      <c r="B102" s="96">
        <f>+COUNT($B101:B$101)+1</f>
        <v>1</v>
      </c>
      <c r="C102" s="97" t="s">
        <v>495</v>
      </c>
      <c r="D102" s="98" t="s">
        <v>496</v>
      </c>
      <c r="E102" s="55" t="s">
        <v>1371</v>
      </c>
      <c r="F102" s="55">
        <v>130</v>
      </c>
      <c r="G102" s="9"/>
      <c r="H102" s="95">
        <f t="shared" ref="H102" si="8">+$F102*G102</f>
        <v>0</v>
      </c>
      <c r="J102" s="49"/>
    </row>
    <row r="103" spans="2:10" s="48" customFormat="1" ht="63">
      <c r="B103" s="96">
        <f>+COUNT($B$101:B102)+1</f>
        <v>2</v>
      </c>
      <c r="C103" s="97" t="s">
        <v>497</v>
      </c>
      <c r="D103" s="98" t="s">
        <v>498</v>
      </c>
      <c r="E103" s="55" t="s">
        <v>1371</v>
      </c>
      <c r="F103" s="55">
        <v>60</v>
      </c>
      <c r="G103" s="9"/>
      <c r="H103" s="95">
        <f t="shared" ref="H103:H108" si="9">+$F103*G103</f>
        <v>0</v>
      </c>
      <c r="J103" s="49"/>
    </row>
    <row r="104" spans="2:10" s="48" customFormat="1" ht="31.5">
      <c r="B104" s="96">
        <f>+COUNT($B$101:B103)+1</f>
        <v>3</v>
      </c>
      <c r="C104" s="97" t="s">
        <v>499</v>
      </c>
      <c r="D104" s="98" t="s">
        <v>500</v>
      </c>
      <c r="E104" s="55" t="s">
        <v>741</v>
      </c>
      <c r="F104" s="55">
        <v>15</v>
      </c>
      <c r="G104" s="9"/>
      <c r="H104" s="95">
        <f t="shared" si="9"/>
        <v>0</v>
      </c>
      <c r="J104" s="49"/>
    </row>
    <row r="105" spans="2:10" s="48" customFormat="1" ht="31.5">
      <c r="B105" s="96">
        <f>+COUNT($B$101:B104)+1</f>
        <v>4</v>
      </c>
      <c r="C105" s="97" t="s">
        <v>501</v>
      </c>
      <c r="D105" s="98" t="s">
        <v>502</v>
      </c>
      <c r="E105" s="55" t="s">
        <v>741</v>
      </c>
      <c r="F105" s="55">
        <v>30</v>
      </c>
      <c r="G105" s="9"/>
      <c r="H105" s="95">
        <f t="shared" si="9"/>
        <v>0</v>
      </c>
      <c r="J105" s="49"/>
    </row>
    <row r="106" spans="2:10" s="48" customFormat="1" ht="78.75">
      <c r="B106" s="96">
        <f>+COUNT($B$101:B105)+1</f>
        <v>5</v>
      </c>
      <c r="C106" s="97" t="s">
        <v>503</v>
      </c>
      <c r="D106" s="98" t="s">
        <v>504</v>
      </c>
      <c r="E106" s="55" t="s">
        <v>1371</v>
      </c>
      <c r="F106" s="55">
        <v>10</v>
      </c>
      <c r="G106" s="9"/>
      <c r="H106" s="95">
        <f t="shared" si="9"/>
        <v>0</v>
      </c>
      <c r="J106" s="49"/>
    </row>
    <row r="107" spans="2:10" s="48" customFormat="1" ht="47.25">
      <c r="B107" s="96">
        <f>+COUNT($B$101:B106)+1</f>
        <v>6</v>
      </c>
      <c r="C107" s="97" t="s">
        <v>505</v>
      </c>
      <c r="D107" s="98" t="s">
        <v>1415</v>
      </c>
      <c r="E107" s="55" t="s">
        <v>1371</v>
      </c>
      <c r="F107" s="55">
        <v>165</v>
      </c>
      <c r="G107" s="9"/>
      <c r="H107" s="95">
        <f t="shared" si="9"/>
        <v>0</v>
      </c>
      <c r="J107" s="49"/>
    </row>
    <row r="108" spans="2:10" s="48" customFormat="1" ht="47.25">
      <c r="B108" s="96">
        <f>+COUNT($B$101:B107)+1</f>
        <v>7</v>
      </c>
      <c r="C108" s="97" t="s">
        <v>142</v>
      </c>
      <c r="D108" s="98" t="s">
        <v>506</v>
      </c>
      <c r="E108" s="55" t="s">
        <v>741</v>
      </c>
      <c r="F108" s="55">
        <v>2</v>
      </c>
      <c r="G108" s="9"/>
      <c r="H108" s="95">
        <f t="shared" si="9"/>
        <v>0</v>
      </c>
      <c r="J108" s="49"/>
    </row>
    <row r="109" spans="2:10" s="48" customFormat="1" ht="15.75" customHeight="1">
      <c r="B109" s="99"/>
      <c r="C109" s="100"/>
      <c r="D109" s="101"/>
      <c r="E109" s="102"/>
      <c r="F109" s="103"/>
      <c r="G109" s="40"/>
      <c r="H109" s="104"/>
    </row>
    <row r="110" spans="2:10" s="48" customFormat="1" ht="16.5" thickBot="1">
      <c r="B110" s="105"/>
      <c r="C110" s="106"/>
      <c r="D110" s="106"/>
      <c r="E110" s="107"/>
      <c r="F110" s="107"/>
      <c r="G110" s="8" t="str">
        <f>C100&amp;" SKUPAJ:"</f>
        <v>ODVODNJAVANJE SKUPAJ:</v>
      </c>
      <c r="H110" s="108">
        <f>SUM(H$102:H$108)</f>
        <v>0</v>
      </c>
    </row>
    <row r="111" spans="2:10" s="48" customFormat="1">
      <c r="B111" s="109"/>
      <c r="C111" s="100"/>
      <c r="D111" s="110"/>
      <c r="E111" s="111"/>
      <c r="F111" s="103"/>
      <c r="G111" s="40"/>
      <c r="H111" s="104"/>
      <c r="J111" s="49"/>
    </row>
    <row r="112" spans="2:10" s="48" customFormat="1">
      <c r="B112" s="90" t="s">
        <v>47</v>
      </c>
      <c r="C112" s="288" t="s">
        <v>67</v>
      </c>
      <c r="D112" s="288"/>
      <c r="E112" s="91"/>
      <c r="F112" s="92"/>
      <c r="G112" s="6"/>
      <c r="H112" s="93"/>
      <c r="J112" s="49"/>
    </row>
    <row r="113" spans="2:10" s="48" customFormat="1">
      <c r="B113" s="94" t="s">
        <v>151</v>
      </c>
      <c r="C113" s="287" t="s">
        <v>119</v>
      </c>
      <c r="D113" s="287"/>
      <c r="E113" s="287"/>
      <c r="F113" s="287"/>
      <c r="G113" s="7"/>
      <c r="H113" s="95"/>
    </row>
    <row r="114" spans="2:10" s="48" customFormat="1" ht="31.5">
      <c r="B114" s="96">
        <f>+COUNT($B$113:B113)+1</f>
        <v>1</v>
      </c>
      <c r="C114" s="97" t="s">
        <v>123</v>
      </c>
      <c r="D114" s="98" t="s">
        <v>507</v>
      </c>
      <c r="E114" s="55" t="s">
        <v>719</v>
      </c>
      <c r="F114" s="55">
        <v>1300</v>
      </c>
      <c r="G114" s="9"/>
      <c r="H114" s="95">
        <f t="shared" ref="H114:H116" si="10">+$F114*G114</f>
        <v>0</v>
      </c>
      <c r="J114" s="49"/>
    </row>
    <row r="115" spans="2:10" s="48" customFormat="1">
      <c r="B115" s="94" t="s">
        <v>156</v>
      </c>
      <c r="C115" s="287" t="s">
        <v>508</v>
      </c>
      <c r="D115" s="287"/>
      <c r="E115" s="287"/>
      <c r="F115" s="287"/>
      <c r="G115" s="7"/>
      <c r="H115" s="95"/>
    </row>
    <row r="116" spans="2:10" s="48" customFormat="1" ht="47.25">
      <c r="B116" s="96">
        <f>+COUNT($B$113:B115)+1</f>
        <v>2</v>
      </c>
      <c r="C116" s="97" t="s">
        <v>509</v>
      </c>
      <c r="D116" s="98" t="s">
        <v>510</v>
      </c>
      <c r="E116" s="55" t="s">
        <v>719</v>
      </c>
      <c r="F116" s="55">
        <v>1300</v>
      </c>
      <c r="G116" s="9"/>
      <c r="H116" s="95">
        <f t="shared" si="10"/>
        <v>0</v>
      </c>
      <c r="J116" s="49"/>
    </row>
    <row r="117" spans="2:10" s="48" customFormat="1">
      <c r="B117" s="94" t="s">
        <v>158</v>
      </c>
      <c r="C117" s="287" t="s">
        <v>132</v>
      </c>
      <c r="D117" s="287"/>
      <c r="E117" s="287"/>
      <c r="F117" s="287"/>
      <c r="G117" s="7"/>
      <c r="H117" s="95"/>
    </row>
    <row r="118" spans="2:10" s="48" customFormat="1" ht="31.5">
      <c r="B118" s="96">
        <f>+COUNT($B$113:B117)+1</f>
        <v>3</v>
      </c>
      <c r="C118" s="97" t="s">
        <v>511</v>
      </c>
      <c r="D118" s="98" t="s">
        <v>512</v>
      </c>
      <c r="E118" s="55" t="s">
        <v>1371</v>
      </c>
      <c r="F118" s="55">
        <v>380</v>
      </c>
      <c r="G118" s="9"/>
      <c r="H118" s="95">
        <f t="shared" ref="H118" si="11">+$F118*G118</f>
        <v>0</v>
      </c>
      <c r="J118" s="49"/>
    </row>
    <row r="119" spans="2:10" s="48" customFormat="1" ht="15.75" customHeight="1">
      <c r="B119" s="99"/>
      <c r="C119" s="100"/>
      <c r="D119" s="101"/>
      <c r="E119" s="102"/>
      <c r="F119" s="103"/>
      <c r="G119" s="40"/>
      <c r="H119" s="104"/>
    </row>
    <row r="120" spans="2:10" s="48" customFormat="1" ht="16.5" thickBot="1">
      <c r="B120" s="105"/>
      <c r="C120" s="106"/>
      <c r="D120" s="106"/>
      <c r="E120" s="107"/>
      <c r="F120" s="107"/>
      <c r="G120" s="8" t="str">
        <f>C112&amp;" SKUPAJ:"</f>
        <v>VOZIŠČNE KONSTRUKCIJE SKUPAJ:</v>
      </c>
      <c r="H120" s="108">
        <f>SUM(H$114:H$118)</f>
        <v>0</v>
      </c>
    </row>
    <row r="122" spans="2:10" s="48" customFormat="1">
      <c r="B122" s="90" t="s">
        <v>54</v>
      </c>
      <c r="C122" s="288" t="s">
        <v>8</v>
      </c>
      <c r="D122" s="288"/>
      <c r="E122" s="91"/>
      <c r="F122" s="92"/>
      <c r="G122" s="6"/>
      <c r="H122" s="93"/>
      <c r="J122" s="49"/>
    </row>
    <row r="123" spans="2:10" s="48" customFormat="1">
      <c r="B123" s="94" t="s">
        <v>174</v>
      </c>
      <c r="C123" s="287" t="s">
        <v>513</v>
      </c>
      <c r="D123" s="287"/>
      <c r="E123" s="287"/>
      <c r="F123" s="287"/>
      <c r="G123" s="7"/>
      <c r="H123" s="95"/>
    </row>
    <row r="124" spans="2:10" s="48" customFormat="1" ht="47.25">
      <c r="B124" s="96">
        <f>+COUNT($B$123:B123)+1</f>
        <v>1</v>
      </c>
      <c r="C124" s="97" t="s">
        <v>1532</v>
      </c>
      <c r="D124" s="98" t="s">
        <v>1533</v>
      </c>
      <c r="E124" s="55" t="s">
        <v>719</v>
      </c>
      <c r="F124" s="55">
        <v>1300</v>
      </c>
      <c r="G124" s="9"/>
      <c r="H124" s="95">
        <f t="shared" ref="H124:H127" si="12">+$F124*G124</f>
        <v>0</v>
      </c>
      <c r="J124" s="49"/>
    </row>
    <row r="125" spans="2:10" s="48" customFormat="1">
      <c r="B125" s="94" t="s">
        <v>179</v>
      </c>
      <c r="C125" s="287" t="s">
        <v>150</v>
      </c>
      <c r="D125" s="287"/>
      <c r="E125" s="287"/>
      <c r="F125" s="287"/>
      <c r="G125" s="7"/>
      <c r="H125" s="95"/>
    </row>
    <row r="126" spans="2:10" s="48" customFormat="1" ht="47.25">
      <c r="B126" s="96">
        <f>+COUNT($B$123:B125)+1</f>
        <v>2</v>
      </c>
      <c r="C126" s="97" t="s">
        <v>1528</v>
      </c>
      <c r="D126" s="98" t="s">
        <v>1534</v>
      </c>
      <c r="E126" s="55" t="s">
        <v>719</v>
      </c>
      <c r="F126" s="55">
        <v>1300</v>
      </c>
      <c r="G126" s="9"/>
      <c r="H126" s="95">
        <f t="shared" si="12"/>
        <v>0</v>
      </c>
      <c r="J126" s="49"/>
    </row>
    <row r="127" spans="2:10" s="48" customFormat="1" ht="31.5">
      <c r="B127" s="96">
        <f>+COUNT($B$123:B126)+1</f>
        <v>3</v>
      </c>
      <c r="C127" s="97" t="s">
        <v>1530</v>
      </c>
      <c r="D127" s="98" t="s">
        <v>1531</v>
      </c>
      <c r="E127" s="55" t="s">
        <v>719</v>
      </c>
      <c r="F127" s="55">
        <v>1300</v>
      </c>
      <c r="G127" s="9"/>
      <c r="H127" s="95">
        <f t="shared" si="12"/>
        <v>0</v>
      </c>
      <c r="J127" s="49"/>
    </row>
    <row r="128" spans="2:10" s="48" customFormat="1" ht="15.75" customHeight="1">
      <c r="B128" s="99"/>
      <c r="C128" s="100"/>
      <c r="D128" s="101"/>
      <c r="E128" s="102"/>
      <c r="F128" s="103"/>
      <c r="G128" s="40"/>
      <c r="H128" s="104"/>
    </row>
    <row r="129" spans="2:8" s="48" customFormat="1" ht="16.5" thickBot="1">
      <c r="B129" s="105"/>
      <c r="C129" s="106"/>
      <c r="D129" s="106"/>
      <c r="E129" s="107"/>
      <c r="F129" s="107"/>
      <c r="G129" s="8" t="str">
        <f>C122&amp;" SKUPAJ:"</f>
        <v>TUJE STORITVE SKUPAJ:</v>
      </c>
      <c r="H129" s="108">
        <f>SUM(H$124:H$127)</f>
        <v>0</v>
      </c>
    </row>
  </sheetData>
  <mergeCells count="26">
    <mergeCell ref="C42:F42"/>
    <mergeCell ref="C45:F45"/>
    <mergeCell ref="C35:F35"/>
    <mergeCell ref="C101:F101"/>
    <mergeCell ref="C112:D112"/>
    <mergeCell ref="C113:F113"/>
    <mergeCell ref="C115:F115"/>
    <mergeCell ref="C117:F117"/>
    <mergeCell ref="C122:D122"/>
    <mergeCell ref="C123:F123"/>
    <mergeCell ref="B22:F22"/>
    <mergeCell ref="C24:D24"/>
    <mergeCell ref="C25:F25"/>
    <mergeCell ref="C34:D34"/>
    <mergeCell ref="C125:F125"/>
    <mergeCell ref="C47:F47"/>
    <mergeCell ref="C70:F70"/>
    <mergeCell ref="C73:F73"/>
    <mergeCell ref="C54:F54"/>
    <mergeCell ref="C100:D100"/>
    <mergeCell ref="C81:F81"/>
    <mergeCell ref="C89:F89"/>
    <mergeCell ref="C95:F95"/>
    <mergeCell ref="C53:D53"/>
    <mergeCell ref="C27:F27"/>
    <mergeCell ref="C39:F39"/>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51" min="1" max="7" man="1"/>
    <brk id="99" min="1" max="7"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9C"/>
  </sheetPr>
  <dimension ref="B1:K103"/>
  <sheetViews>
    <sheetView view="pageBreakPreview" zoomScale="85" zoomScaleNormal="100" zoomScaleSheetLayoutView="85" workbookViewId="0">
      <selection activeCell="D8" sqref="D8"/>
    </sheetView>
  </sheetViews>
  <sheetFormatPr defaultColWidth="9.140625" defaultRowHeight="15.75"/>
  <cols>
    <col min="1" max="1" width="9.140625" style="49" customWidth="1"/>
    <col min="2" max="3" width="10.7109375" style="51" customWidth="1"/>
    <col min="4" max="4" width="47.7109375" style="128"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254</v>
      </c>
      <c r="C1" s="45" t="str">
        <f ca="1">MID(CELL("filename",A1),FIND("]",CELL("filename",A1))+1,255)</f>
        <v>PODHOD ZA PEŠCE IN KOLESARJE</v>
      </c>
    </row>
    <row r="3" spans="2:10">
      <c r="B3" s="50" t="s">
        <v>13</v>
      </c>
    </row>
    <row r="4" spans="2:10">
      <c r="B4" s="52" t="str">
        <f ca="1">"REKAPITULACIJA "&amp;C1</f>
        <v>REKAPITULACIJA PODHOD ZA PEŠCE IN KOLESARJE</v>
      </c>
      <c r="C4" s="53"/>
      <c r="D4" s="53"/>
      <c r="E4" s="54"/>
      <c r="F4" s="54"/>
      <c r="G4" s="2"/>
      <c r="H4" s="55"/>
      <c r="I4" s="56"/>
    </row>
    <row r="5" spans="2:10">
      <c r="B5" s="57"/>
      <c r="C5" s="58"/>
      <c r="D5" s="59"/>
      <c r="H5" s="60"/>
      <c r="I5" s="61"/>
      <c r="J5" s="62"/>
    </row>
    <row r="6" spans="2:10">
      <c r="B6" s="63" t="s">
        <v>44</v>
      </c>
      <c r="D6" s="64" t="str">
        <f>VLOOKUP(B6,$B$20:$H$9859,2,FALSE)</f>
        <v>PREDDELA</v>
      </c>
      <c r="E6" s="65"/>
      <c r="F6" s="47"/>
      <c r="H6" s="66">
        <f>VLOOKUP($D6&amp;" SKUPAJ:",$G$20:H$9923,2,FALSE)</f>
        <v>0</v>
      </c>
      <c r="I6" s="67"/>
      <c r="J6" s="68"/>
    </row>
    <row r="7" spans="2:10">
      <c r="B7" s="63"/>
      <c r="D7" s="64"/>
      <c r="E7" s="65"/>
      <c r="F7" s="47"/>
      <c r="H7" s="66"/>
      <c r="I7" s="69"/>
      <c r="J7" s="70"/>
    </row>
    <row r="8" spans="2:10">
      <c r="B8" s="63" t="s">
        <v>45</v>
      </c>
      <c r="D8" s="64" t="str">
        <f>VLOOKUP(B8,$B$20:$H$9859,2,FALSE)</f>
        <v>ZEMELJSKA DELA</v>
      </c>
      <c r="E8" s="65"/>
      <c r="F8" s="47"/>
      <c r="H8" s="66">
        <f>VLOOKUP($D8&amp;" SKUPAJ:",$G$20:H$9923,2,FALSE)</f>
        <v>0</v>
      </c>
      <c r="I8" s="71"/>
      <c r="J8" s="72"/>
    </row>
    <row r="9" spans="2:10">
      <c r="B9" s="63"/>
      <c r="D9" s="64"/>
      <c r="E9" s="65"/>
      <c r="F9" s="47"/>
      <c r="H9" s="66"/>
      <c r="I9" s="56"/>
    </row>
    <row r="10" spans="2:10">
      <c r="B10" s="63" t="s">
        <v>42</v>
      </c>
      <c r="D10" s="64" t="str">
        <f>VLOOKUP(B10,$B$20:$H$9859,2,FALSE)</f>
        <v>ODVODNJAVANJE</v>
      </c>
      <c r="E10" s="65"/>
      <c r="F10" s="47"/>
      <c r="H10" s="66">
        <f>VLOOKUP($D10&amp;" SKUPAJ:",$G$20:H$9923,2,FALSE)</f>
        <v>0</v>
      </c>
    </row>
    <row r="11" spans="2:10">
      <c r="B11" s="63"/>
      <c r="D11" s="64"/>
      <c r="E11" s="65"/>
      <c r="F11" s="47"/>
      <c r="H11" s="66"/>
    </row>
    <row r="12" spans="2:10">
      <c r="B12" s="63" t="s">
        <v>46</v>
      </c>
      <c r="D12" s="64" t="str">
        <f>VLOOKUP(B12,$B$20:$H$9859,2,FALSE)</f>
        <v>GRADBENA IN OBRTNIŠKA DELA</v>
      </c>
      <c r="E12" s="65"/>
      <c r="F12" s="47"/>
      <c r="H12" s="66">
        <f>VLOOKUP($D12&amp;" SKUPAJ:",$G$20:H$9923,2,FALSE)</f>
        <v>0</v>
      </c>
    </row>
    <row r="13" spans="2:10">
      <c r="B13" s="63"/>
      <c r="D13" s="64"/>
      <c r="E13" s="65"/>
      <c r="F13" s="47"/>
      <c r="H13" s="66"/>
    </row>
    <row r="14" spans="2:10">
      <c r="B14" s="63" t="s">
        <v>47</v>
      </c>
      <c r="D14" s="64" t="str">
        <f>VLOOKUP(B14,$B$20:$H$9859,2,FALSE)</f>
        <v>VOZIŠČNE KONSTRUKCIJE</v>
      </c>
      <c r="E14" s="65"/>
      <c r="F14" s="47"/>
      <c r="H14" s="66">
        <f>VLOOKUP($D14&amp;" SKUPAJ:",$G$20:H$9923,2,FALSE)</f>
        <v>0</v>
      </c>
    </row>
    <row r="15" spans="2:10">
      <c r="B15" s="63"/>
      <c r="D15" s="64"/>
      <c r="E15" s="65"/>
      <c r="F15" s="47"/>
      <c r="H15" s="66"/>
    </row>
    <row r="16" spans="2:10">
      <c r="B16" s="63" t="s">
        <v>54</v>
      </c>
      <c r="D16" s="64" t="str">
        <f>VLOOKUP(B16,$B$20:$H$9859,2,FALSE)</f>
        <v>OPREMA CEST</v>
      </c>
      <c r="E16" s="65"/>
      <c r="F16" s="47"/>
      <c r="H16" s="66">
        <f>VLOOKUP($D16&amp;" SKUPAJ:",$G$20:H$9923,2,FALSE)</f>
        <v>0</v>
      </c>
    </row>
    <row r="17" spans="2:11" s="48" customFormat="1" ht="16.5" thickBot="1">
      <c r="B17" s="73"/>
      <c r="C17" s="74"/>
      <c r="D17" s="75"/>
      <c r="E17" s="76"/>
      <c r="F17" s="77"/>
      <c r="G17" s="3"/>
      <c r="H17" s="78"/>
    </row>
    <row r="18" spans="2:11" s="48" customFormat="1" ht="16.5" thickTop="1">
      <c r="B18" s="79"/>
      <c r="C18" s="80"/>
      <c r="D18" s="81"/>
      <c r="E18" s="82"/>
      <c r="F18" s="83"/>
      <c r="G18" s="4" t="str">
        <f ca="1">"SKUPAJ "&amp;C1&amp;" (BREZ DDV):"</f>
        <v>SKUPAJ PODHOD ZA PEŠCE IN KOLESARJE (BREZ DDV):</v>
      </c>
      <c r="H18" s="84">
        <f>SUM(H6:H16)</f>
        <v>0</v>
      </c>
    </row>
    <row r="20" spans="2:11" s="48" customFormat="1" ht="16.5" thickBot="1">
      <c r="B20" s="85" t="s">
        <v>0</v>
      </c>
      <c r="C20" s="86" t="s">
        <v>1</v>
      </c>
      <c r="D20" s="87" t="s">
        <v>2</v>
      </c>
      <c r="E20" s="88" t="s">
        <v>3</v>
      </c>
      <c r="F20" s="88" t="s">
        <v>4</v>
      </c>
      <c r="G20" s="5" t="s">
        <v>5</v>
      </c>
      <c r="H20" s="88" t="s">
        <v>6</v>
      </c>
    </row>
    <row r="22" spans="2:11">
      <c r="B22" s="289"/>
      <c r="C22" s="289"/>
      <c r="D22" s="289"/>
      <c r="E22" s="289"/>
      <c r="F22" s="289"/>
      <c r="G22" s="41"/>
      <c r="H22" s="89"/>
    </row>
    <row r="24" spans="2:11" s="48" customFormat="1">
      <c r="B24" s="90" t="s">
        <v>44</v>
      </c>
      <c r="C24" s="288" t="s">
        <v>57</v>
      </c>
      <c r="D24" s="288"/>
      <c r="E24" s="91"/>
      <c r="F24" s="92"/>
      <c r="G24" s="6"/>
      <c r="H24" s="93"/>
    </row>
    <row r="25" spans="2:11" s="48" customFormat="1">
      <c r="B25" s="94" t="s">
        <v>70</v>
      </c>
      <c r="C25" s="287" t="s">
        <v>71</v>
      </c>
      <c r="D25" s="287"/>
      <c r="E25" s="287"/>
      <c r="F25" s="287"/>
      <c r="G25" s="7"/>
      <c r="H25" s="95"/>
    </row>
    <row r="26" spans="2:11" s="48" customFormat="1" ht="31.5">
      <c r="B26" s="96">
        <f>+COUNT($B$25:B25)+1</f>
        <v>1</v>
      </c>
      <c r="C26" s="97" t="s">
        <v>192</v>
      </c>
      <c r="D26" s="98" t="s">
        <v>514</v>
      </c>
      <c r="E26" s="55" t="s">
        <v>741</v>
      </c>
      <c r="F26" s="55">
        <v>1</v>
      </c>
      <c r="G26" s="9"/>
      <c r="H26" s="95">
        <f>+$F26*G26</f>
        <v>0</v>
      </c>
      <c r="K26" s="46"/>
    </row>
    <row r="27" spans="2:11" s="48" customFormat="1">
      <c r="B27" s="94" t="s">
        <v>72</v>
      </c>
      <c r="C27" s="287" t="s">
        <v>73</v>
      </c>
      <c r="D27" s="287"/>
      <c r="E27" s="287"/>
      <c r="F27" s="287"/>
      <c r="G27" s="7"/>
      <c r="H27" s="95"/>
      <c r="K27" s="46"/>
    </row>
    <row r="28" spans="2:11" s="48" customFormat="1" ht="47.25">
      <c r="B28" s="96">
        <f>+COUNT($B$25:B27)+1</f>
        <v>2</v>
      </c>
      <c r="C28" s="97" t="s">
        <v>515</v>
      </c>
      <c r="D28" s="98" t="s">
        <v>1416</v>
      </c>
      <c r="E28" s="55" t="s">
        <v>719</v>
      </c>
      <c r="F28" s="55">
        <v>600</v>
      </c>
      <c r="G28" s="9"/>
      <c r="H28" s="95">
        <f t="shared" ref="H28" si="0">+$F28*G28</f>
        <v>0</v>
      </c>
      <c r="K28" s="46"/>
    </row>
    <row r="29" spans="2:11" s="48" customFormat="1" ht="15.75" customHeight="1">
      <c r="B29" s="99"/>
      <c r="C29" s="100"/>
      <c r="D29" s="101"/>
      <c r="E29" s="102"/>
      <c r="F29" s="103"/>
      <c r="G29" s="40"/>
      <c r="H29" s="104"/>
    </row>
    <row r="30" spans="2:11" s="48" customFormat="1" ht="16.5" thickBot="1">
      <c r="B30" s="105"/>
      <c r="C30" s="106"/>
      <c r="D30" s="106"/>
      <c r="E30" s="107"/>
      <c r="F30" s="107"/>
      <c r="G30" s="8" t="str">
        <f>C24&amp;" SKUPAJ:"</f>
        <v>PREDDELA SKUPAJ:</v>
      </c>
      <c r="H30" s="108">
        <f>SUM(H$26:H$28)</f>
        <v>0</v>
      </c>
    </row>
    <row r="31" spans="2:11" s="48" customFormat="1">
      <c r="B31" s="99"/>
      <c r="C31" s="100"/>
      <c r="D31" s="101"/>
      <c r="E31" s="102"/>
      <c r="F31" s="103"/>
      <c r="G31" s="40"/>
      <c r="H31" s="104"/>
    </row>
    <row r="32" spans="2:11" s="48" customFormat="1">
      <c r="B32" s="90" t="s">
        <v>45</v>
      </c>
      <c r="C32" s="288" t="s">
        <v>59</v>
      </c>
      <c r="D32" s="288"/>
      <c r="E32" s="91"/>
      <c r="F32" s="92"/>
      <c r="G32" s="6"/>
      <c r="H32" s="93"/>
    </row>
    <row r="33" spans="2:10" s="48" customFormat="1">
      <c r="B33" s="94" t="s">
        <v>88</v>
      </c>
      <c r="C33" s="287" t="s">
        <v>89</v>
      </c>
      <c r="D33" s="287"/>
      <c r="E33" s="287"/>
      <c r="F33" s="287"/>
      <c r="G33" s="7"/>
      <c r="H33" s="95"/>
    </row>
    <row r="34" spans="2:10" s="48" customFormat="1" ht="31.5">
      <c r="B34" s="96">
        <f>+COUNT($B$33:B33)+1</f>
        <v>1</v>
      </c>
      <c r="C34" s="97" t="s">
        <v>90</v>
      </c>
      <c r="D34" s="98" t="s">
        <v>265</v>
      </c>
      <c r="E34" s="55" t="s">
        <v>714</v>
      </c>
      <c r="F34" s="55">
        <v>100</v>
      </c>
      <c r="G34" s="9"/>
      <c r="H34" s="95">
        <f t="shared" ref="H34:H43" si="1">+$F34*G34</f>
        <v>0</v>
      </c>
    </row>
    <row r="35" spans="2:10" s="48" customFormat="1" ht="47.25">
      <c r="B35" s="96">
        <f>+COUNT($B$33:B34)+1</f>
        <v>2</v>
      </c>
      <c r="C35" s="97" t="s">
        <v>93</v>
      </c>
      <c r="D35" s="98" t="s">
        <v>1378</v>
      </c>
      <c r="E35" s="55" t="s">
        <v>714</v>
      </c>
      <c r="F35" s="55">
        <v>1800</v>
      </c>
      <c r="G35" s="9"/>
      <c r="H35" s="95">
        <f t="shared" si="1"/>
        <v>0</v>
      </c>
    </row>
    <row r="36" spans="2:10" s="48" customFormat="1" ht="63">
      <c r="B36" s="96">
        <f>+COUNT($B$33:B35)+1</f>
        <v>3</v>
      </c>
      <c r="C36" s="97" t="s">
        <v>268</v>
      </c>
      <c r="D36" s="98" t="s">
        <v>1417</v>
      </c>
      <c r="E36" s="55" t="s">
        <v>714</v>
      </c>
      <c r="F36" s="55">
        <v>90</v>
      </c>
      <c r="G36" s="9"/>
      <c r="H36" s="95">
        <f t="shared" si="1"/>
        <v>0</v>
      </c>
    </row>
    <row r="37" spans="2:10" s="48" customFormat="1">
      <c r="B37" s="94" t="s">
        <v>96</v>
      </c>
      <c r="C37" s="287" t="s">
        <v>97</v>
      </c>
      <c r="D37" s="287"/>
      <c r="E37" s="287"/>
      <c r="F37" s="287"/>
      <c r="G37" s="7"/>
      <c r="H37" s="95"/>
    </row>
    <row r="38" spans="2:10" s="48" customFormat="1" ht="47.25">
      <c r="B38" s="96">
        <f>+COUNT($B$33:B37)+1</f>
        <v>4</v>
      </c>
      <c r="C38" s="97" t="s">
        <v>195</v>
      </c>
      <c r="D38" s="98" t="s">
        <v>516</v>
      </c>
      <c r="E38" s="55" t="s">
        <v>719</v>
      </c>
      <c r="F38" s="55">
        <v>90</v>
      </c>
      <c r="G38" s="9"/>
      <c r="H38" s="95">
        <f t="shared" si="1"/>
        <v>0</v>
      </c>
    </row>
    <row r="39" spans="2:10" s="48" customFormat="1" ht="47.25">
      <c r="B39" s="96">
        <f>+COUNT($B$33:B38)+1</f>
        <v>5</v>
      </c>
      <c r="C39" s="97" t="s">
        <v>517</v>
      </c>
      <c r="D39" s="98" t="s">
        <v>518</v>
      </c>
      <c r="E39" s="55" t="s">
        <v>719</v>
      </c>
      <c r="F39" s="55">
        <v>80</v>
      </c>
      <c r="G39" s="9"/>
      <c r="H39" s="95">
        <f t="shared" si="1"/>
        <v>0</v>
      </c>
    </row>
    <row r="40" spans="2:10" s="48" customFormat="1">
      <c r="B40" s="94" t="s">
        <v>101</v>
      </c>
      <c r="C40" s="287" t="s">
        <v>104</v>
      </c>
      <c r="D40" s="287"/>
      <c r="E40" s="287"/>
      <c r="F40" s="287"/>
      <c r="G40" s="7"/>
      <c r="H40" s="95"/>
    </row>
    <row r="41" spans="2:10" s="48" customFormat="1" ht="47.25">
      <c r="B41" s="96">
        <f>+COUNT($B$33:B40)+1</f>
        <v>6</v>
      </c>
      <c r="C41" s="97" t="s">
        <v>519</v>
      </c>
      <c r="D41" s="98" t="s">
        <v>520</v>
      </c>
      <c r="E41" s="55" t="s">
        <v>714</v>
      </c>
      <c r="F41" s="55">
        <v>1000</v>
      </c>
      <c r="G41" s="9"/>
      <c r="H41" s="95">
        <f t="shared" ref="H41" si="2">+$F41*G41</f>
        <v>0</v>
      </c>
    </row>
    <row r="42" spans="2:10" s="48" customFormat="1">
      <c r="B42" s="96">
        <f>+COUNT($B$33:B41)+1</f>
        <v>7</v>
      </c>
      <c r="C42" s="97" t="s">
        <v>521</v>
      </c>
      <c r="D42" s="98" t="s">
        <v>522</v>
      </c>
      <c r="E42" s="55" t="s">
        <v>714</v>
      </c>
      <c r="F42" s="55">
        <v>20</v>
      </c>
      <c r="G42" s="9"/>
      <c r="H42" s="95">
        <f t="shared" si="1"/>
        <v>0</v>
      </c>
    </row>
    <row r="43" spans="2:10" s="48" customFormat="1" ht="47.25">
      <c r="B43" s="96">
        <f>+COUNT($B$33:B42)+1</f>
        <v>8</v>
      </c>
      <c r="C43" s="97" t="s">
        <v>523</v>
      </c>
      <c r="D43" s="98" t="s">
        <v>524</v>
      </c>
      <c r="E43" s="55" t="s">
        <v>719</v>
      </c>
      <c r="F43" s="55">
        <v>10</v>
      </c>
      <c r="G43" s="9"/>
      <c r="H43" s="95">
        <f t="shared" si="1"/>
        <v>0</v>
      </c>
    </row>
    <row r="44" spans="2:10" s="48" customFormat="1" ht="31.5">
      <c r="B44" s="96">
        <f>+COUNT($B$33:B43)+1</f>
        <v>9</v>
      </c>
      <c r="C44" s="97" t="s">
        <v>525</v>
      </c>
      <c r="D44" s="98" t="s">
        <v>526</v>
      </c>
      <c r="E44" s="55" t="s">
        <v>719</v>
      </c>
      <c r="F44" s="55">
        <v>110</v>
      </c>
      <c r="G44" s="9"/>
      <c r="H44" s="95">
        <f t="shared" ref="H44" si="3">+$F44*G44</f>
        <v>0</v>
      </c>
    </row>
    <row r="45" spans="2:10" s="48" customFormat="1" ht="15.75" customHeight="1">
      <c r="B45" s="99"/>
      <c r="C45" s="100"/>
      <c r="D45" s="101"/>
      <c r="E45" s="102"/>
      <c r="F45" s="103"/>
      <c r="G45" s="40"/>
      <c r="H45" s="104"/>
    </row>
    <row r="46" spans="2:10" s="48" customFormat="1">
      <c r="B46" s="105"/>
      <c r="C46" s="106"/>
      <c r="D46" s="106"/>
      <c r="E46" s="107"/>
      <c r="F46" s="107"/>
      <c r="G46" s="8" t="str">
        <f>C32&amp;" SKUPAJ:"</f>
        <v>ZEMELJSKA DELA SKUPAJ:</v>
      </c>
      <c r="H46" s="108">
        <f>SUM(H$34:H$44)</f>
        <v>0</v>
      </c>
    </row>
    <row r="47" spans="2:10" s="48" customFormat="1">
      <c r="B47" s="109"/>
      <c r="C47" s="100"/>
      <c r="D47" s="110"/>
      <c r="E47" s="111"/>
      <c r="F47" s="103"/>
      <c r="G47" s="40"/>
      <c r="H47" s="104"/>
      <c r="J47" s="49"/>
    </row>
    <row r="48" spans="2:10" s="48" customFormat="1">
      <c r="B48" s="90" t="s">
        <v>42</v>
      </c>
      <c r="C48" s="288" t="s">
        <v>7</v>
      </c>
      <c r="D48" s="288"/>
      <c r="E48" s="91"/>
      <c r="F48" s="92"/>
      <c r="G48" s="6"/>
      <c r="H48" s="93"/>
      <c r="J48" s="49"/>
    </row>
    <row r="49" spans="2:10" s="48" customFormat="1">
      <c r="B49" s="94"/>
      <c r="C49" s="287"/>
      <c r="D49" s="287"/>
      <c r="E49" s="287"/>
      <c r="F49" s="287"/>
      <c r="G49" s="7"/>
      <c r="H49" s="95"/>
    </row>
    <row r="50" spans="2:10" s="48" customFormat="1" ht="63">
      <c r="B50" s="96">
        <f>+COUNT($B$49:B49)+1</f>
        <v>1</v>
      </c>
      <c r="C50" s="97" t="s">
        <v>527</v>
      </c>
      <c r="D50" s="98" t="s">
        <v>528</v>
      </c>
      <c r="E50" s="55" t="s">
        <v>1371</v>
      </c>
      <c r="F50" s="55">
        <v>45</v>
      </c>
      <c r="G50" s="9"/>
      <c r="H50" s="95">
        <f t="shared" ref="H50" si="4">+$F50*G50</f>
        <v>0</v>
      </c>
      <c r="J50" s="49"/>
    </row>
    <row r="51" spans="2:10" s="48" customFormat="1" ht="15.75" customHeight="1">
      <c r="B51" s="99"/>
      <c r="C51" s="100"/>
      <c r="D51" s="101"/>
      <c r="E51" s="102"/>
      <c r="F51" s="103"/>
      <c r="G51" s="40"/>
      <c r="H51" s="104"/>
    </row>
    <row r="52" spans="2:10" s="48" customFormat="1">
      <c r="B52" s="105"/>
      <c r="C52" s="106"/>
      <c r="D52" s="106"/>
      <c r="E52" s="107"/>
      <c r="F52" s="107"/>
      <c r="G52" s="8" t="str">
        <f>C48&amp;" SKUPAJ:"</f>
        <v>ODVODNJAVANJE SKUPAJ:</v>
      </c>
      <c r="H52" s="108">
        <f>SUM(H$49:H$50)</f>
        <v>0</v>
      </c>
    </row>
    <row r="53" spans="2:10" s="48" customFormat="1">
      <c r="B53" s="109"/>
      <c r="C53" s="100"/>
      <c r="D53" s="110"/>
      <c r="E53" s="111"/>
      <c r="F53" s="103"/>
      <c r="G53" s="40"/>
      <c r="H53" s="104"/>
      <c r="J53" s="49"/>
    </row>
    <row r="54" spans="2:10" s="48" customFormat="1">
      <c r="B54" s="90" t="s">
        <v>46</v>
      </c>
      <c r="C54" s="288" t="s">
        <v>58</v>
      </c>
      <c r="D54" s="288"/>
      <c r="E54" s="91"/>
      <c r="F54" s="92"/>
      <c r="G54" s="6"/>
      <c r="H54" s="93"/>
      <c r="J54" s="49"/>
    </row>
    <row r="55" spans="2:10" s="48" customFormat="1">
      <c r="B55" s="94" t="s">
        <v>143</v>
      </c>
      <c r="C55" s="287" t="s">
        <v>152</v>
      </c>
      <c r="D55" s="287"/>
      <c r="E55" s="287"/>
      <c r="F55" s="287"/>
      <c r="G55" s="7"/>
      <c r="H55" s="95"/>
    </row>
    <row r="56" spans="2:10" s="48" customFormat="1" ht="31.5">
      <c r="B56" s="96">
        <f>+COUNT($B55:B$55)+1</f>
        <v>1</v>
      </c>
      <c r="C56" s="97" t="s">
        <v>205</v>
      </c>
      <c r="D56" s="98" t="s">
        <v>529</v>
      </c>
      <c r="E56" s="55" t="s">
        <v>719</v>
      </c>
      <c r="F56" s="55">
        <v>40</v>
      </c>
      <c r="G56" s="9"/>
      <c r="H56" s="95">
        <f t="shared" ref="H56" si="5">+$F56*G56</f>
        <v>0</v>
      </c>
      <c r="J56" s="49"/>
    </row>
    <row r="57" spans="2:10" s="48" customFormat="1" ht="31.5">
      <c r="B57" s="96">
        <f>+COUNT($B$55:B56)+1</f>
        <v>2</v>
      </c>
      <c r="C57" s="97" t="s">
        <v>231</v>
      </c>
      <c r="D57" s="98" t="s">
        <v>530</v>
      </c>
      <c r="E57" s="55" t="s">
        <v>719</v>
      </c>
      <c r="F57" s="55">
        <v>240</v>
      </c>
      <c r="G57" s="9"/>
      <c r="H57" s="95">
        <f t="shared" ref="H57:H62" si="6">+$F57*G57</f>
        <v>0</v>
      </c>
      <c r="J57" s="49"/>
    </row>
    <row r="58" spans="2:10" s="48" customFormat="1" ht="31.5">
      <c r="B58" s="96">
        <f>+COUNT($B$55:B57)+1</f>
        <v>3</v>
      </c>
      <c r="C58" s="97" t="s">
        <v>233</v>
      </c>
      <c r="D58" s="98" t="s">
        <v>531</v>
      </c>
      <c r="E58" s="55" t="s">
        <v>719</v>
      </c>
      <c r="F58" s="55">
        <v>210</v>
      </c>
      <c r="G58" s="9"/>
      <c r="H58" s="95">
        <f t="shared" si="6"/>
        <v>0</v>
      </c>
      <c r="J58" s="49"/>
    </row>
    <row r="59" spans="2:10" s="48" customFormat="1" ht="31.5">
      <c r="B59" s="96">
        <f>+COUNT($B$55:B58)+1</f>
        <v>4</v>
      </c>
      <c r="C59" s="97" t="s">
        <v>532</v>
      </c>
      <c r="D59" s="98" t="s">
        <v>533</v>
      </c>
      <c r="E59" s="55" t="s">
        <v>719</v>
      </c>
      <c r="F59" s="55">
        <v>52</v>
      </c>
      <c r="G59" s="9"/>
      <c r="H59" s="95">
        <f t="shared" si="6"/>
        <v>0</v>
      </c>
      <c r="J59" s="49"/>
    </row>
    <row r="60" spans="2:10" s="48" customFormat="1" ht="47.25">
      <c r="B60" s="96">
        <f>+COUNT($B$55:B59)+1</f>
        <v>5</v>
      </c>
      <c r="C60" s="97" t="s">
        <v>236</v>
      </c>
      <c r="D60" s="98" t="s">
        <v>534</v>
      </c>
      <c r="E60" s="55" t="s">
        <v>719</v>
      </c>
      <c r="F60" s="55">
        <v>30</v>
      </c>
      <c r="G60" s="9"/>
      <c r="H60" s="95">
        <f t="shared" si="6"/>
        <v>0</v>
      </c>
      <c r="J60" s="49"/>
    </row>
    <row r="61" spans="2:10" s="48" customFormat="1" ht="31.5">
      <c r="B61" s="96">
        <f>+COUNT($B$55:B60)+1</f>
        <v>6</v>
      </c>
      <c r="C61" s="97" t="s">
        <v>214</v>
      </c>
      <c r="D61" s="98" t="s">
        <v>215</v>
      </c>
      <c r="E61" s="55" t="s">
        <v>719</v>
      </c>
      <c r="F61" s="55">
        <v>35</v>
      </c>
      <c r="G61" s="9"/>
      <c r="H61" s="95">
        <f t="shared" si="6"/>
        <v>0</v>
      </c>
      <c r="J61" s="49"/>
    </row>
    <row r="62" spans="2:10" s="48" customFormat="1" ht="63">
      <c r="B62" s="96">
        <f>+COUNT($B$55:B61)+1</f>
        <v>7</v>
      </c>
      <c r="C62" s="97" t="s">
        <v>535</v>
      </c>
      <c r="D62" s="98" t="s">
        <v>536</v>
      </c>
      <c r="E62" s="55" t="s">
        <v>719</v>
      </c>
      <c r="F62" s="55">
        <v>16.5</v>
      </c>
      <c r="G62" s="9"/>
      <c r="H62" s="95">
        <f t="shared" si="6"/>
        <v>0</v>
      </c>
      <c r="J62" s="49"/>
    </row>
    <row r="63" spans="2:10" s="48" customFormat="1">
      <c r="B63" s="94" t="s">
        <v>145</v>
      </c>
      <c r="C63" s="287" t="s">
        <v>157</v>
      </c>
      <c r="D63" s="287"/>
      <c r="E63" s="287"/>
      <c r="F63" s="287"/>
      <c r="G63" s="7"/>
      <c r="H63" s="95"/>
    </row>
    <row r="64" spans="2:10" s="48" customFormat="1" ht="63">
      <c r="B64" s="96">
        <f>+COUNT($B$55:B63)+1</f>
        <v>8</v>
      </c>
      <c r="C64" s="97" t="s">
        <v>207</v>
      </c>
      <c r="D64" s="98" t="s">
        <v>537</v>
      </c>
      <c r="E64" s="55" t="s">
        <v>1372</v>
      </c>
      <c r="F64" s="55">
        <v>21000</v>
      </c>
      <c r="G64" s="9"/>
      <c r="H64" s="95">
        <f t="shared" ref="H64" si="7">+$F64*G64</f>
        <v>0</v>
      </c>
      <c r="J64" s="49"/>
    </row>
    <row r="65" spans="2:10" s="48" customFormat="1" ht="63">
      <c r="B65" s="96">
        <f>+COUNT($B$55:B64)+1</f>
        <v>9</v>
      </c>
      <c r="C65" s="97" t="s">
        <v>538</v>
      </c>
      <c r="D65" s="98" t="s">
        <v>539</v>
      </c>
      <c r="E65" s="55" t="s">
        <v>1372</v>
      </c>
      <c r="F65" s="55">
        <v>160</v>
      </c>
      <c r="G65" s="9"/>
      <c r="H65" s="95">
        <f t="shared" ref="H65:H85" si="8">+$F65*G65</f>
        <v>0</v>
      </c>
      <c r="J65" s="49"/>
    </row>
    <row r="66" spans="2:10" s="48" customFormat="1" ht="63">
      <c r="B66" s="96">
        <f>+COUNT($B$55:B65)+1</f>
        <v>10</v>
      </c>
      <c r="C66" s="97" t="s">
        <v>153</v>
      </c>
      <c r="D66" s="98" t="s">
        <v>216</v>
      </c>
      <c r="E66" s="55" t="s">
        <v>1372</v>
      </c>
      <c r="F66" s="55">
        <v>5200</v>
      </c>
      <c r="G66" s="9"/>
      <c r="H66" s="95">
        <f t="shared" si="8"/>
        <v>0</v>
      </c>
      <c r="J66" s="49"/>
    </row>
    <row r="67" spans="2:10" s="48" customFormat="1">
      <c r="B67" s="94" t="s">
        <v>147</v>
      </c>
      <c r="C67" s="287" t="s">
        <v>161</v>
      </c>
      <c r="D67" s="287"/>
      <c r="E67" s="287"/>
      <c r="F67" s="287"/>
      <c r="G67" s="7"/>
      <c r="H67" s="95"/>
    </row>
    <row r="68" spans="2:10" s="48" customFormat="1" ht="47.25">
      <c r="B68" s="96">
        <f>+COUNT($B$55:B67)+1</f>
        <v>11</v>
      </c>
      <c r="C68" s="97" t="s">
        <v>154</v>
      </c>
      <c r="D68" s="98" t="s">
        <v>540</v>
      </c>
      <c r="E68" s="55" t="s">
        <v>714</v>
      </c>
      <c r="F68" s="55">
        <v>18</v>
      </c>
      <c r="G68" s="9"/>
      <c r="H68" s="95">
        <f t="shared" si="8"/>
        <v>0</v>
      </c>
      <c r="J68" s="49"/>
    </row>
    <row r="69" spans="2:10" s="48" customFormat="1" ht="94.5">
      <c r="B69" s="96">
        <f>+COUNT($B$55:B68)+1</f>
        <v>12</v>
      </c>
      <c r="C69" s="97" t="s">
        <v>237</v>
      </c>
      <c r="D69" s="98" t="s">
        <v>541</v>
      </c>
      <c r="E69" s="55" t="s">
        <v>714</v>
      </c>
      <c r="F69" s="55">
        <v>40</v>
      </c>
      <c r="G69" s="9"/>
      <c r="H69" s="95">
        <f t="shared" ref="H69:H81" si="9">+$F69*G69</f>
        <v>0</v>
      </c>
      <c r="J69" s="49"/>
    </row>
    <row r="70" spans="2:10" s="48" customFormat="1" ht="94.5">
      <c r="B70" s="96">
        <f>+COUNT($B$55:B69)+1</f>
        <v>13</v>
      </c>
      <c r="C70" s="97" t="s">
        <v>238</v>
      </c>
      <c r="D70" s="98" t="s">
        <v>542</v>
      </c>
      <c r="E70" s="55" t="s">
        <v>714</v>
      </c>
      <c r="F70" s="55">
        <v>86</v>
      </c>
      <c r="G70" s="9"/>
      <c r="H70" s="95">
        <f t="shared" si="9"/>
        <v>0</v>
      </c>
      <c r="J70" s="49"/>
    </row>
    <row r="71" spans="2:10" s="48" customFormat="1" ht="63">
      <c r="B71" s="96">
        <f>+COUNT($B$55:B70)+1</f>
        <v>14</v>
      </c>
      <c r="C71" s="97" t="s">
        <v>239</v>
      </c>
      <c r="D71" s="98" t="s">
        <v>543</v>
      </c>
      <c r="E71" s="55" t="s">
        <v>714</v>
      </c>
      <c r="F71" s="55">
        <v>26</v>
      </c>
      <c r="G71" s="9"/>
      <c r="H71" s="95">
        <f t="shared" si="9"/>
        <v>0</v>
      </c>
      <c r="J71" s="49"/>
    </row>
    <row r="72" spans="2:10" s="48" customFormat="1" ht="78.75">
      <c r="B72" s="96">
        <f>+COUNT($B$55:B71)+1</f>
        <v>15</v>
      </c>
      <c r="C72" s="97" t="s">
        <v>221</v>
      </c>
      <c r="D72" s="98" t="s">
        <v>544</v>
      </c>
      <c r="E72" s="55" t="s">
        <v>714</v>
      </c>
      <c r="F72" s="55">
        <v>11</v>
      </c>
      <c r="G72" s="9"/>
      <c r="H72" s="95">
        <f t="shared" si="9"/>
        <v>0</v>
      </c>
      <c r="J72" s="49"/>
    </row>
    <row r="73" spans="2:10" s="48" customFormat="1" ht="47.25">
      <c r="B73" s="96">
        <f>+COUNT($B$55:B72)+1</f>
        <v>16</v>
      </c>
      <c r="C73" s="97" t="s">
        <v>545</v>
      </c>
      <c r="D73" s="98" t="s">
        <v>546</v>
      </c>
      <c r="E73" s="55" t="s">
        <v>714</v>
      </c>
      <c r="F73" s="55">
        <v>22</v>
      </c>
      <c r="G73" s="9"/>
      <c r="H73" s="95">
        <f t="shared" si="9"/>
        <v>0</v>
      </c>
      <c r="J73" s="49"/>
    </row>
    <row r="74" spans="2:10" s="48" customFormat="1">
      <c r="B74" s="94" t="s">
        <v>148</v>
      </c>
      <c r="C74" s="287" t="s">
        <v>201</v>
      </c>
      <c r="D74" s="287"/>
      <c r="E74" s="287"/>
      <c r="F74" s="287"/>
      <c r="G74" s="7"/>
      <c r="H74" s="95"/>
    </row>
    <row r="75" spans="2:10" s="48" customFormat="1" ht="31.5">
      <c r="B75" s="96">
        <f>+COUNT($B$55:B74)+1</f>
        <v>17</v>
      </c>
      <c r="C75" s="97" t="s">
        <v>200</v>
      </c>
      <c r="D75" s="98" t="s">
        <v>243</v>
      </c>
      <c r="E75" s="55" t="s">
        <v>741</v>
      </c>
      <c r="F75" s="55">
        <v>8</v>
      </c>
      <c r="G75" s="9"/>
      <c r="H75" s="95">
        <f t="shared" si="9"/>
        <v>0</v>
      </c>
      <c r="J75" s="49"/>
    </row>
    <row r="76" spans="2:10" s="48" customFormat="1" ht="47.25">
      <c r="B76" s="96">
        <f>+COUNT($B$55:B75)+1</f>
        <v>18</v>
      </c>
      <c r="C76" s="97" t="s">
        <v>547</v>
      </c>
      <c r="D76" s="98" t="s">
        <v>548</v>
      </c>
      <c r="E76" s="55" t="s">
        <v>1371</v>
      </c>
      <c r="F76" s="55">
        <v>34</v>
      </c>
      <c r="G76" s="9"/>
      <c r="H76" s="95">
        <f t="shared" si="9"/>
        <v>0</v>
      </c>
      <c r="J76" s="49"/>
    </row>
    <row r="77" spans="2:10" s="48" customFormat="1" ht="78.75">
      <c r="B77" s="96">
        <f>+COUNT($B$55:B76)+1</f>
        <v>19</v>
      </c>
      <c r="C77" s="97" t="s">
        <v>549</v>
      </c>
      <c r="D77" s="98" t="s">
        <v>550</v>
      </c>
      <c r="E77" s="55" t="s">
        <v>1371</v>
      </c>
      <c r="F77" s="55">
        <v>4</v>
      </c>
      <c r="G77" s="9"/>
      <c r="H77" s="95">
        <f t="shared" si="9"/>
        <v>0</v>
      </c>
      <c r="J77" s="49"/>
    </row>
    <row r="78" spans="2:10" s="48" customFormat="1" ht="31.5">
      <c r="B78" s="96">
        <f>+COUNT($B$55:B77)+1</f>
        <v>20</v>
      </c>
      <c r="C78" s="97" t="s">
        <v>475</v>
      </c>
      <c r="D78" s="98" t="s">
        <v>476</v>
      </c>
      <c r="E78" s="55" t="s">
        <v>741</v>
      </c>
      <c r="F78" s="55">
        <v>1</v>
      </c>
      <c r="G78" s="9"/>
      <c r="H78" s="95">
        <f t="shared" si="9"/>
        <v>0</v>
      </c>
      <c r="J78" s="49"/>
    </row>
    <row r="79" spans="2:10" s="48" customFormat="1">
      <c r="B79" s="94" t="s">
        <v>149</v>
      </c>
      <c r="C79" s="287" t="s">
        <v>202</v>
      </c>
      <c r="D79" s="287"/>
      <c r="E79" s="287"/>
      <c r="F79" s="287"/>
      <c r="G79" s="7"/>
      <c r="H79" s="95"/>
    </row>
    <row r="80" spans="2:10" s="48" customFormat="1" ht="31.5">
      <c r="B80" s="96">
        <f>+COUNT($B$55:B79)+1</f>
        <v>21</v>
      </c>
      <c r="C80" s="97" t="s">
        <v>241</v>
      </c>
      <c r="D80" s="98" t="s">
        <v>242</v>
      </c>
      <c r="E80" s="55" t="s">
        <v>1371</v>
      </c>
      <c r="F80" s="55">
        <v>100</v>
      </c>
      <c r="G80" s="9"/>
      <c r="H80" s="95">
        <f t="shared" si="9"/>
        <v>0</v>
      </c>
      <c r="J80" s="49"/>
    </row>
    <row r="81" spans="2:10" s="48" customFormat="1" ht="78.75">
      <c r="B81" s="96">
        <f>+COUNT($B$55:B80)+1</f>
        <v>22</v>
      </c>
      <c r="C81" s="97" t="s">
        <v>483</v>
      </c>
      <c r="D81" s="98" t="s">
        <v>551</v>
      </c>
      <c r="E81" s="55" t="s">
        <v>719</v>
      </c>
      <c r="F81" s="55">
        <v>60</v>
      </c>
      <c r="G81" s="9"/>
      <c r="H81" s="95">
        <f t="shared" si="9"/>
        <v>0</v>
      </c>
      <c r="J81" s="49"/>
    </row>
    <row r="82" spans="2:10" s="48" customFormat="1" ht="47.25">
      <c r="B82" s="96">
        <f>+COUNT($B$55:B81)+1</f>
        <v>23</v>
      </c>
      <c r="C82" s="97" t="s">
        <v>552</v>
      </c>
      <c r="D82" s="98" t="s">
        <v>553</v>
      </c>
      <c r="E82" s="55" t="s">
        <v>1371</v>
      </c>
      <c r="F82" s="55">
        <v>21</v>
      </c>
      <c r="G82" s="9"/>
      <c r="H82" s="95">
        <f t="shared" si="8"/>
        <v>0</v>
      </c>
      <c r="J82" s="49"/>
    </row>
    <row r="83" spans="2:10" s="48" customFormat="1" ht="31.5">
      <c r="B83" s="96">
        <f>+COUNT($B$55:B82)+1</f>
        <v>24</v>
      </c>
      <c r="C83" s="97" t="s">
        <v>489</v>
      </c>
      <c r="D83" s="98" t="s">
        <v>554</v>
      </c>
      <c r="E83" s="55" t="s">
        <v>719</v>
      </c>
      <c r="F83" s="55">
        <v>5</v>
      </c>
      <c r="G83" s="9"/>
      <c r="H83" s="95">
        <f t="shared" si="8"/>
        <v>0</v>
      </c>
      <c r="J83" s="49"/>
    </row>
    <row r="84" spans="2:10" s="48" customFormat="1" ht="78.75">
      <c r="B84" s="96">
        <f>+COUNT($B$55:B83)+1</f>
        <v>25</v>
      </c>
      <c r="C84" s="97" t="s">
        <v>311</v>
      </c>
      <c r="D84" s="98" t="s">
        <v>555</v>
      </c>
      <c r="E84" s="55" t="s">
        <v>1371</v>
      </c>
      <c r="F84" s="55">
        <v>42</v>
      </c>
      <c r="G84" s="9"/>
      <c r="H84" s="95">
        <f t="shared" si="8"/>
        <v>0</v>
      </c>
      <c r="J84" s="49"/>
    </row>
    <row r="85" spans="2:10" s="48" customFormat="1" ht="78.75">
      <c r="B85" s="96">
        <f>+COUNT($B$55:B84)+1</f>
        <v>26</v>
      </c>
      <c r="C85" s="97" t="s">
        <v>556</v>
      </c>
      <c r="D85" s="98" t="s">
        <v>557</v>
      </c>
      <c r="E85" s="55" t="s">
        <v>1371</v>
      </c>
      <c r="F85" s="55">
        <v>42</v>
      </c>
      <c r="G85" s="9"/>
      <c r="H85" s="95">
        <f t="shared" si="8"/>
        <v>0</v>
      </c>
      <c r="J85" s="49"/>
    </row>
    <row r="86" spans="2:10" s="48" customFormat="1" ht="15.75" customHeight="1">
      <c r="B86" s="99"/>
      <c r="C86" s="100"/>
      <c r="D86" s="101"/>
      <c r="E86" s="102"/>
      <c r="F86" s="103"/>
      <c r="G86" s="40"/>
      <c r="H86" s="104"/>
    </row>
    <row r="87" spans="2:10" s="48" customFormat="1" ht="16.5" thickBot="1">
      <c r="B87" s="105"/>
      <c r="C87" s="106"/>
      <c r="D87" s="106"/>
      <c r="E87" s="107"/>
      <c r="F87" s="107"/>
      <c r="G87" s="8" t="str">
        <f>C54&amp;" SKUPAJ:"</f>
        <v>GRADBENA IN OBRTNIŠKA DELA SKUPAJ:</v>
      </c>
      <c r="H87" s="108">
        <f>SUM(H$56:H$85)</f>
        <v>0</v>
      </c>
    </row>
    <row r="88" spans="2:10" s="48" customFormat="1">
      <c r="B88" s="109"/>
      <c r="C88" s="100"/>
      <c r="D88" s="110"/>
      <c r="E88" s="111"/>
      <c r="F88" s="103"/>
      <c r="G88" s="40"/>
      <c r="H88" s="104"/>
      <c r="J88" s="49"/>
    </row>
    <row r="89" spans="2:10" s="48" customFormat="1">
      <c r="B89" s="90" t="s">
        <v>47</v>
      </c>
      <c r="C89" s="288" t="s">
        <v>67</v>
      </c>
      <c r="D89" s="288"/>
      <c r="E89" s="91"/>
      <c r="F89" s="92"/>
      <c r="G89" s="6"/>
      <c r="H89" s="93"/>
      <c r="J89" s="49"/>
    </row>
    <row r="90" spans="2:10" s="48" customFormat="1">
      <c r="B90" s="94"/>
      <c r="C90" s="287"/>
      <c r="D90" s="287"/>
      <c r="E90" s="287"/>
      <c r="F90" s="287"/>
      <c r="G90" s="7"/>
      <c r="H90" s="95"/>
    </row>
    <row r="91" spans="2:10" s="48" customFormat="1" ht="47.25">
      <c r="B91" s="96">
        <f>+COUNT($B$90:B90)+1</f>
        <v>1</v>
      </c>
      <c r="C91" s="97" t="s">
        <v>1532</v>
      </c>
      <c r="D91" s="98" t="s">
        <v>1533</v>
      </c>
      <c r="E91" s="55" t="s">
        <v>719</v>
      </c>
      <c r="F91" s="55">
        <v>50</v>
      </c>
      <c r="G91" s="9"/>
      <c r="H91" s="95">
        <f t="shared" ref="H91:H92" si="10">+$F91*G91</f>
        <v>0</v>
      </c>
      <c r="J91" s="49"/>
    </row>
    <row r="92" spans="2:10" s="48" customFormat="1" ht="31.5">
      <c r="B92" s="96">
        <f>+COUNT($B$90:B91)+1</f>
        <v>2</v>
      </c>
      <c r="C92" s="97" t="s">
        <v>218</v>
      </c>
      <c r="D92" s="98" t="s">
        <v>219</v>
      </c>
      <c r="E92" s="55" t="s">
        <v>1371</v>
      </c>
      <c r="F92" s="55">
        <v>42</v>
      </c>
      <c r="G92" s="9"/>
      <c r="H92" s="95">
        <f t="shared" si="10"/>
        <v>0</v>
      </c>
      <c r="J92" s="49"/>
    </row>
    <row r="93" spans="2:10" s="48" customFormat="1" ht="15.75" customHeight="1">
      <c r="B93" s="99"/>
      <c r="C93" s="100"/>
      <c r="D93" s="101"/>
      <c r="E93" s="102"/>
      <c r="F93" s="103"/>
      <c r="G93" s="40"/>
      <c r="H93" s="104"/>
    </row>
    <row r="94" spans="2:10" s="48" customFormat="1" ht="16.5" thickBot="1">
      <c r="B94" s="105"/>
      <c r="C94" s="106"/>
      <c r="D94" s="106"/>
      <c r="E94" s="107"/>
      <c r="F94" s="107"/>
      <c r="G94" s="8" t="str">
        <f>C89&amp;" SKUPAJ:"</f>
        <v>VOZIŠČNE KONSTRUKCIJE SKUPAJ:</v>
      </c>
      <c r="H94" s="108">
        <f>SUM(H$91:H$92)</f>
        <v>0</v>
      </c>
    </row>
    <row r="96" spans="2:10" s="48" customFormat="1">
      <c r="B96" s="90" t="s">
        <v>54</v>
      </c>
      <c r="C96" s="288" t="s">
        <v>56</v>
      </c>
      <c r="D96" s="288"/>
      <c r="E96" s="91"/>
      <c r="F96" s="92"/>
      <c r="G96" s="6"/>
      <c r="H96" s="93"/>
      <c r="J96" s="49"/>
    </row>
    <row r="97" spans="2:10" s="48" customFormat="1">
      <c r="B97" s="94" t="s">
        <v>174</v>
      </c>
      <c r="C97" s="287" t="s">
        <v>558</v>
      </c>
      <c r="D97" s="287"/>
      <c r="E97" s="287"/>
      <c r="F97" s="287"/>
      <c r="G97" s="7"/>
      <c r="H97" s="95"/>
    </row>
    <row r="98" spans="2:10" s="48" customFormat="1" ht="63">
      <c r="B98" s="96">
        <f>+COUNT($B$97:B97)+1</f>
        <v>1</v>
      </c>
      <c r="C98" s="97" t="s">
        <v>559</v>
      </c>
      <c r="D98" s="98" t="s">
        <v>560</v>
      </c>
      <c r="E98" s="55" t="s">
        <v>714</v>
      </c>
      <c r="F98" s="55">
        <v>10</v>
      </c>
      <c r="G98" s="9"/>
      <c r="H98" s="95">
        <f t="shared" ref="H98:H101" si="11">+$F98*G98</f>
        <v>0</v>
      </c>
      <c r="J98" s="49"/>
    </row>
    <row r="99" spans="2:10" s="48" customFormat="1" ht="110.25">
      <c r="B99" s="96">
        <f>+COUNT($B$97:B98)+1</f>
        <v>2</v>
      </c>
      <c r="C99" s="97" t="s">
        <v>561</v>
      </c>
      <c r="D99" s="98" t="s">
        <v>562</v>
      </c>
      <c r="E99" s="55" t="s">
        <v>1371</v>
      </c>
      <c r="F99" s="55">
        <v>40</v>
      </c>
      <c r="G99" s="9"/>
      <c r="H99" s="95">
        <f t="shared" si="11"/>
        <v>0</v>
      </c>
      <c r="J99" s="49"/>
    </row>
    <row r="100" spans="2:10" s="48" customFormat="1" ht="47.25">
      <c r="B100" s="96">
        <f>+COUNT($B$97:B99)+1</f>
        <v>3</v>
      </c>
      <c r="C100" s="97" t="s">
        <v>563</v>
      </c>
      <c r="D100" s="98" t="s">
        <v>564</v>
      </c>
      <c r="E100" s="55" t="s">
        <v>719</v>
      </c>
      <c r="F100" s="55">
        <v>51</v>
      </c>
      <c r="G100" s="9"/>
      <c r="H100" s="95">
        <f t="shared" si="11"/>
        <v>0</v>
      </c>
      <c r="J100" s="49"/>
    </row>
    <row r="101" spans="2:10" s="48" customFormat="1" ht="31.5">
      <c r="B101" s="96">
        <f>+COUNT($B$97:B100)+1</f>
        <v>4</v>
      </c>
      <c r="C101" s="97" t="s">
        <v>565</v>
      </c>
      <c r="D101" s="98" t="s">
        <v>566</v>
      </c>
      <c r="E101" s="55" t="s">
        <v>719</v>
      </c>
      <c r="F101" s="55">
        <v>30</v>
      </c>
      <c r="G101" s="9"/>
      <c r="H101" s="95">
        <f t="shared" si="11"/>
        <v>0</v>
      </c>
      <c r="J101" s="49"/>
    </row>
    <row r="102" spans="2:10" s="48" customFormat="1" ht="15.75" customHeight="1">
      <c r="B102" s="99"/>
      <c r="C102" s="100"/>
      <c r="D102" s="101"/>
      <c r="E102" s="102"/>
      <c r="F102" s="103"/>
      <c r="G102" s="40"/>
      <c r="H102" s="104"/>
    </row>
    <row r="103" spans="2:10" s="48" customFormat="1" ht="16.5" thickBot="1">
      <c r="B103" s="105"/>
      <c r="C103" s="106"/>
      <c r="D103" s="106"/>
      <c r="E103" s="107"/>
      <c r="F103" s="107"/>
      <c r="G103" s="8" t="str">
        <f>C96&amp;" SKUPAJ:"</f>
        <v>OPREMA CEST SKUPAJ:</v>
      </c>
      <c r="H103" s="108">
        <f>SUM(H$98:H$101)</f>
        <v>0</v>
      </c>
    </row>
  </sheetData>
  <mergeCells count="20">
    <mergeCell ref="C49:F49"/>
    <mergeCell ref="C54:D54"/>
    <mergeCell ref="C96:D96"/>
    <mergeCell ref="C97:F97"/>
    <mergeCell ref="C55:F55"/>
    <mergeCell ref="C63:F63"/>
    <mergeCell ref="C89:D89"/>
    <mergeCell ref="C90:F90"/>
    <mergeCell ref="C67:F67"/>
    <mergeCell ref="C74:F74"/>
    <mergeCell ref="C79:F79"/>
    <mergeCell ref="C33:F33"/>
    <mergeCell ref="C48:D48"/>
    <mergeCell ref="B22:F22"/>
    <mergeCell ref="C24:D24"/>
    <mergeCell ref="C25:F25"/>
    <mergeCell ref="C27:F27"/>
    <mergeCell ref="C32:D32"/>
    <mergeCell ref="C37:F37"/>
    <mergeCell ref="C40:F40"/>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45" min="1" max="7" man="1"/>
    <brk id="53" min="1" max="7"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339C"/>
  </sheetPr>
  <dimension ref="B1:K61"/>
  <sheetViews>
    <sheetView view="pageBreakPreview" zoomScale="85" zoomScaleNormal="100" zoomScaleSheetLayoutView="85" workbookViewId="0">
      <selection activeCell="D10" sqref="D10"/>
    </sheetView>
  </sheetViews>
  <sheetFormatPr defaultColWidth="9.140625" defaultRowHeight="15.75"/>
  <cols>
    <col min="1" max="1" width="9.140625" style="49" customWidth="1"/>
    <col min="2" max="3" width="10.7109375" style="51" customWidth="1"/>
    <col min="4" max="4" width="47.7109375" style="128"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1246</v>
      </c>
      <c r="C1" s="45" t="str">
        <f ca="1">MID(CELL("filename",A1),FIND("]",CELL("filename",A1))+1,255)</f>
        <v>OPORNE IN PODPORNE KONSTRUKCIJE</v>
      </c>
    </row>
    <row r="3" spans="2:10">
      <c r="B3" s="50" t="s">
        <v>13</v>
      </c>
    </row>
    <row r="4" spans="2:10">
      <c r="B4" s="52" t="str">
        <f ca="1">"REKAPITULACIJA "&amp;C1</f>
        <v>REKAPITULACIJA OPORNE IN PODPORNE KONSTRUKCIJE</v>
      </c>
      <c r="C4" s="53"/>
      <c r="D4" s="53"/>
      <c r="E4" s="54"/>
      <c r="F4" s="54"/>
      <c r="G4" s="2"/>
      <c r="H4" s="55"/>
      <c r="I4" s="56"/>
    </row>
    <row r="5" spans="2:10">
      <c r="B5" s="57"/>
      <c r="C5" s="58"/>
      <c r="D5" s="59"/>
      <c r="H5" s="60"/>
      <c r="I5" s="61"/>
      <c r="J5" s="62"/>
    </row>
    <row r="6" spans="2:10">
      <c r="B6" s="63" t="s">
        <v>44</v>
      </c>
      <c r="D6" s="64" t="str">
        <f>VLOOKUP(B6,$B$16:$H$9818,2,FALSE)</f>
        <v>PREDDELA</v>
      </c>
      <c r="E6" s="65"/>
      <c r="F6" s="47"/>
      <c r="H6" s="66">
        <f>VLOOKUP($D6&amp;" SKUPAJ:",$G$16:H$9882,2,FALSE)</f>
        <v>0</v>
      </c>
      <c r="I6" s="67"/>
      <c r="J6" s="68"/>
    </row>
    <row r="7" spans="2:10">
      <c r="B7" s="63"/>
      <c r="D7" s="64"/>
      <c r="E7" s="65"/>
      <c r="F7" s="47"/>
      <c r="H7" s="66"/>
      <c r="I7" s="69"/>
      <c r="J7" s="70"/>
    </row>
    <row r="8" spans="2:10">
      <c r="B8" s="63" t="s">
        <v>45</v>
      </c>
      <c r="D8" s="64" t="str">
        <f>VLOOKUP(B8,$B$16:$H$9818,2,FALSE)</f>
        <v>ZEMELJSKA DELA</v>
      </c>
      <c r="E8" s="65"/>
      <c r="F8" s="47"/>
      <c r="H8" s="66">
        <f>VLOOKUP($D8&amp;" SKUPAJ:",$G$16:H$9882,2,FALSE)</f>
        <v>0</v>
      </c>
      <c r="I8" s="71"/>
      <c r="J8" s="72"/>
    </row>
    <row r="9" spans="2:10">
      <c r="B9" s="63"/>
      <c r="D9" s="64"/>
      <c r="E9" s="65"/>
      <c r="F9" s="47"/>
      <c r="H9" s="66"/>
      <c r="I9" s="56"/>
    </row>
    <row r="10" spans="2:10">
      <c r="B10" s="63" t="s">
        <v>42</v>
      </c>
      <c r="D10" s="64" t="str">
        <f>VLOOKUP(B10,$B$16:$H$9818,2,FALSE)</f>
        <v>ODVODNJAVANJE</v>
      </c>
      <c r="E10" s="65"/>
      <c r="F10" s="47"/>
      <c r="H10" s="66">
        <f>VLOOKUP($D10&amp;" SKUPAJ:",$G$16:H$9882,2,FALSE)</f>
        <v>0</v>
      </c>
    </row>
    <row r="11" spans="2:10">
      <c r="B11" s="63"/>
      <c r="D11" s="64"/>
      <c r="E11" s="65"/>
      <c r="F11" s="47"/>
      <c r="H11" s="66"/>
    </row>
    <row r="12" spans="2:10">
      <c r="B12" s="63" t="s">
        <v>46</v>
      </c>
      <c r="D12" s="64" t="str">
        <f>VLOOKUP(B12,$B$16:$H$9818,2,FALSE)</f>
        <v>GRADBENA IN OBRTNIŠKA DELA</v>
      </c>
      <c r="E12" s="65"/>
      <c r="F12" s="47"/>
      <c r="H12" s="66">
        <f>VLOOKUP($D12&amp;" SKUPAJ:",$G$16:H$9882,2,FALSE)</f>
        <v>0</v>
      </c>
    </row>
    <row r="13" spans="2:10" s="48" customFormat="1" ht="16.5" thickBot="1">
      <c r="B13" s="73"/>
      <c r="C13" s="74"/>
      <c r="D13" s="75"/>
      <c r="E13" s="76"/>
      <c r="F13" s="77"/>
      <c r="G13" s="3"/>
      <c r="H13" s="78"/>
    </row>
    <row r="14" spans="2:10" s="48" customFormat="1" ht="16.5" thickTop="1">
      <c r="B14" s="79"/>
      <c r="C14" s="80"/>
      <c r="D14" s="81"/>
      <c r="E14" s="82"/>
      <c r="F14" s="83"/>
      <c r="G14" s="4" t="str">
        <f ca="1">"SKUPAJ "&amp;C1&amp;" (BREZ DDV):"</f>
        <v>SKUPAJ OPORNE IN PODPORNE KONSTRUKCIJE (BREZ DDV):</v>
      </c>
      <c r="H14" s="84">
        <f>SUM(H6:H12)</f>
        <v>0</v>
      </c>
    </row>
    <row r="16" spans="2:10" s="48" customFormat="1" ht="16.5" thickBot="1">
      <c r="B16" s="85" t="s">
        <v>0</v>
      </c>
      <c r="C16" s="86" t="s">
        <v>1</v>
      </c>
      <c r="D16" s="87" t="s">
        <v>2</v>
      </c>
      <c r="E16" s="88" t="s">
        <v>3</v>
      </c>
      <c r="F16" s="88" t="s">
        <v>4</v>
      </c>
      <c r="G16" s="5" t="s">
        <v>5</v>
      </c>
      <c r="H16" s="88" t="s">
        <v>6</v>
      </c>
    </row>
    <row r="18" spans="2:11">
      <c r="B18" s="289"/>
      <c r="C18" s="289"/>
      <c r="D18" s="289"/>
      <c r="E18" s="289"/>
      <c r="F18" s="289"/>
      <c r="G18" s="41"/>
      <c r="H18" s="89"/>
    </row>
    <row r="20" spans="2:11" s="48" customFormat="1">
      <c r="B20" s="90" t="s">
        <v>44</v>
      </c>
      <c r="C20" s="288" t="s">
        <v>57</v>
      </c>
      <c r="D20" s="288"/>
      <c r="E20" s="91"/>
      <c r="F20" s="92"/>
      <c r="G20" s="6"/>
      <c r="H20" s="93"/>
    </row>
    <row r="21" spans="2:11" s="48" customFormat="1">
      <c r="B21" s="94" t="s">
        <v>70</v>
      </c>
      <c r="C21" s="287" t="s">
        <v>71</v>
      </c>
      <c r="D21" s="287"/>
      <c r="E21" s="287"/>
      <c r="F21" s="287"/>
      <c r="G21" s="7"/>
      <c r="H21" s="95"/>
    </row>
    <row r="22" spans="2:11" s="48" customFormat="1" ht="31.5">
      <c r="B22" s="96">
        <f>+COUNT($B$21:B21)+1</f>
        <v>1</v>
      </c>
      <c r="C22" s="97" t="s">
        <v>203</v>
      </c>
      <c r="D22" s="98" t="s">
        <v>224</v>
      </c>
      <c r="E22" s="55" t="s">
        <v>741</v>
      </c>
      <c r="F22" s="55">
        <v>1</v>
      </c>
      <c r="G22" s="9"/>
      <c r="H22" s="95">
        <f>+$F22*G22</f>
        <v>0</v>
      </c>
      <c r="K22" s="46"/>
    </row>
    <row r="23" spans="2:11" s="48" customFormat="1">
      <c r="B23" s="94" t="s">
        <v>72</v>
      </c>
      <c r="C23" s="287" t="s">
        <v>73</v>
      </c>
      <c r="D23" s="287"/>
      <c r="E23" s="287"/>
      <c r="F23" s="287"/>
      <c r="G23" s="7"/>
      <c r="H23" s="95"/>
      <c r="K23" s="46"/>
    </row>
    <row r="24" spans="2:11" s="48" customFormat="1" ht="47.25">
      <c r="B24" s="96">
        <f>+COUNT($B$21:B23)+1</f>
        <v>2</v>
      </c>
      <c r="C24" s="97" t="s">
        <v>567</v>
      </c>
      <c r="D24" s="98" t="s">
        <v>1419</v>
      </c>
      <c r="E24" s="55" t="s">
        <v>719</v>
      </c>
      <c r="F24" s="55">
        <v>200</v>
      </c>
      <c r="G24" s="9"/>
      <c r="H24" s="95">
        <f>+$F24*G24</f>
        <v>0</v>
      </c>
      <c r="K24" s="46"/>
    </row>
    <row r="25" spans="2:11" s="48" customFormat="1" ht="63">
      <c r="B25" s="96">
        <f>+COUNT($B$21:B24)+1</f>
        <v>3</v>
      </c>
      <c r="C25" s="97" t="s">
        <v>75</v>
      </c>
      <c r="D25" s="98" t="s">
        <v>1379</v>
      </c>
      <c r="E25" s="55" t="s">
        <v>741</v>
      </c>
      <c r="F25" s="55">
        <v>100</v>
      </c>
      <c r="G25" s="9"/>
      <c r="H25" s="95">
        <f t="shared" ref="H25" si="0">+$F25*G25</f>
        <v>0</v>
      </c>
      <c r="K25" s="46"/>
    </row>
    <row r="26" spans="2:11" s="48" customFormat="1" ht="15.75" customHeight="1">
      <c r="B26" s="99"/>
      <c r="C26" s="100"/>
      <c r="D26" s="101"/>
      <c r="E26" s="102"/>
      <c r="F26" s="103"/>
      <c r="G26" s="40"/>
      <c r="H26" s="104"/>
    </row>
    <row r="27" spans="2:11" s="48" customFormat="1">
      <c r="B27" s="105"/>
      <c r="C27" s="106"/>
      <c r="D27" s="106"/>
      <c r="E27" s="107"/>
      <c r="F27" s="107"/>
      <c r="G27" s="8" t="str">
        <f>C20&amp;" SKUPAJ:"</f>
        <v>PREDDELA SKUPAJ:</v>
      </c>
      <c r="H27" s="108">
        <f>SUM(H$22:H$25)</f>
        <v>0</v>
      </c>
    </row>
    <row r="28" spans="2:11" s="48" customFormat="1">
      <c r="B28" s="99"/>
      <c r="C28" s="100"/>
      <c r="D28" s="101"/>
      <c r="E28" s="102"/>
      <c r="F28" s="103"/>
      <c r="G28" s="40"/>
      <c r="H28" s="104"/>
    </row>
    <row r="29" spans="2:11" s="48" customFormat="1">
      <c r="B29" s="90" t="s">
        <v>45</v>
      </c>
      <c r="C29" s="288" t="s">
        <v>59</v>
      </c>
      <c r="D29" s="288"/>
      <c r="E29" s="91"/>
      <c r="F29" s="92"/>
      <c r="G29" s="6"/>
      <c r="H29" s="93"/>
    </row>
    <row r="30" spans="2:11" s="48" customFormat="1">
      <c r="B30" s="94" t="s">
        <v>88</v>
      </c>
      <c r="C30" s="287" t="s">
        <v>89</v>
      </c>
      <c r="D30" s="287"/>
      <c r="E30" s="287"/>
      <c r="F30" s="287"/>
      <c r="G30" s="7"/>
      <c r="H30" s="95"/>
    </row>
    <row r="31" spans="2:11" s="48" customFormat="1" ht="47.25">
      <c r="B31" s="96">
        <f>+COUNT($B$30:B30)+1</f>
        <v>1</v>
      </c>
      <c r="C31" s="97" t="s">
        <v>93</v>
      </c>
      <c r="D31" s="98" t="s">
        <v>1378</v>
      </c>
      <c r="E31" s="55" t="s">
        <v>714</v>
      </c>
      <c r="F31" s="55">
        <v>50</v>
      </c>
      <c r="G31" s="9"/>
      <c r="H31" s="95">
        <f t="shared" ref="H31:H37" si="1">+$F31*G31</f>
        <v>0</v>
      </c>
    </row>
    <row r="32" spans="2:11" s="48" customFormat="1" ht="47.25">
      <c r="B32" s="96">
        <f>+COUNT($B$30:B31)+1</f>
        <v>2</v>
      </c>
      <c r="C32" s="97" t="s">
        <v>193</v>
      </c>
      <c r="D32" s="98" t="s">
        <v>1380</v>
      </c>
      <c r="E32" s="55" t="s">
        <v>714</v>
      </c>
      <c r="F32" s="55">
        <v>100</v>
      </c>
      <c r="G32" s="9"/>
      <c r="H32" s="95">
        <f t="shared" si="1"/>
        <v>0</v>
      </c>
    </row>
    <row r="33" spans="2:10" s="48" customFormat="1">
      <c r="B33" s="94" t="s">
        <v>96</v>
      </c>
      <c r="C33" s="287" t="s">
        <v>97</v>
      </c>
      <c r="D33" s="287"/>
      <c r="E33" s="287"/>
      <c r="F33" s="287"/>
      <c r="G33" s="7"/>
      <c r="H33" s="95"/>
    </row>
    <row r="34" spans="2:10" s="48" customFormat="1" ht="31.5">
      <c r="B34" s="96">
        <f>+COUNT($B$30:B33)+1</f>
        <v>3</v>
      </c>
      <c r="C34" s="97" t="s">
        <v>195</v>
      </c>
      <c r="D34" s="98" t="s">
        <v>196</v>
      </c>
      <c r="E34" s="55" t="s">
        <v>719</v>
      </c>
      <c r="F34" s="55">
        <v>70</v>
      </c>
      <c r="G34" s="9"/>
      <c r="H34" s="95">
        <f t="shared" si="1"/>
        <v>0</v>
      </c>
    </row>
    <row r="35" spans="2:10" s="48" customFormat="1" ht="31.5">
      <c r="B35" s="96">
        <f>+COUNT($B$30:B34)+1</f>
        <v>4</v>
      </c>
      <c r="C35" s="97" t="s">
        <v>568</v>
      </c>
      <c r="D35" s="98" t="s">
        <v>569</v>
      </c>
      <c r="E35" s="55" t="s">
        <v>719</v>
      </c>
      <c r="F35" s="55">
        <v>40</v>
      </c>
      <c r="G35" s="9"/>
      <c r="H35" s="95">
        <f t="shared" si="1"/>
        <v>0</v>
      </c>
    </row>
    <row r="36" spans="2:10" s="48" customFormat="1">
      <c r="B36" s="94" t="s">
        <v>101</v>
      </c>
      <c r="C36" s="287" t="s">
        <v>104</v>
      </c>
      <c r="D36" s="287"/>
      <c r="E36" s="287"/>
      <c r="F36" s="287"/>
      <c r="G36" s="7"/>
      <c r="H36" s="95"/>
    </row>
    <row r="37" spans="2:10" s="48" customFormat="1" ht="63">
      <c r="B37" s="96">
        <f>+COUNT($B$30:B36)+1</f>
        <v>5</v>
      </c>
      <c r="C37" s="97" t="s">
        <v>519</v>
      </c>
      <c r="D37" s="98" t="s">
        <v>570</v>
      </c>
      <c r="E37" s="55" t="s">
        <v>714</v>
      </c>
      <c r="F37" s="55">
        <v>500</v>
      </c>
      <c r="G37" s="9"/>
      <c r="H37" s="95">
        <f t="shared" si="1"/>
        <v>0</v>
      </c>
    </row>
    <row r="38" spans="2:10" s="48" customFormat="1">
      <c r="B38" s="94" t="s">
        <v>103</v>
      </c>
      <c r="C38" s="287" t="s">
        <v>106</v>
      </c>
      <c r="D38" s="287"/>
      <c r="E38" s="287"/>
      <c r="F38" s="287"/>
      <c r="G38" s="7"/>
      <c r="H38" s="95"/>
    </row>
    <row r="39" spans="2:10" s="48" customFormat="1" ht="110.25">
      <c r="B39" s="96">
        <f>+COUNT($B$30:B38)+1</f>
        <v>6</v>
      </c>
      <c r="C39" s="97" t="s">
        <v>197</v>
      </c>
      <c r="D39" s="98" t="s">
        <v>571</v>
      </c>
      <c r="E39" s="55" t="s">
        <v>714</v>
      </c>
      <c r="F39" s="55">
        <v>400</v>
      </c>
      <c r="G39" s="9"/>
      <c r="H39" s="95">
        <f t="shared" ref="H39" si="2">+$F39*G39</f>
        <v>0</v>
      </c>
    </row>
    <row r="40" spans="2:10" s="48" customFormat="1" ht="15.75" customHeight="1">
      <c r="B40" s="99"/>
      <c r="C40" s="100"/>
      <c r="D40" s="101"/>
      <c r="E40" s="102"/>
      <c r="F40" s="103"/>
      <c r="G40" s="40"/>
      <c r="H40" s="104"/>
    </row>
    <row r="41" spans="2:10" s="48" customFormat="1" ht="16.5" thickBot="1">
      <c r="B41" s="105"/>
      <c r="C41" s="106"/>
      <c r="D41" s="106"/>
      <c r="E41" s="107"/>
      <c r="F41" s="107"/>
      <c r="G41" s="8" t="str">
        <f>C29&amp;" SKUPAJ:"</f>
        <v>ZEMELJSKA DELA SKUPAJ:</v>
      </c>
      <c r="H41" s="108">
        <f>SUM(H$31:H$39)</f>
        <v>0</v>
      </c>
    </row>
    <row r="42" spans="2:10" s="48" customFormat="1">
      <c r="B42" s="109"/>
      <c r="C42" s="100"/>
      <c r="D42" s="110"/>
      <c r="E42" s="111"/>
      <c r="F42" s="103"/>
      <c r="G42" s="40"/>
      <c r="H42" s="104"/>
      <c r="J42" s="49"/>
    </row>
    <row r="43" spans="2:10" s="48" customFormat="1">
      <c r="B43" s="90" t="s">
        <v>42</v>
      </c>
      <c r="C43" s="288" t="s">
        <v>7</v>
      </c>
      <c r="D43" s="288"/>
      <c r="E43" s="91"/>
      <c r="F43" s="92"/>
      <c r="G43" s="6"/>
      <c r="H43" s="93"/>
      <c r="J43" s="49"/>
    </row>
    <row r="44" spans="2:10" s="48" customFormat="1">
      <c r="B44" s="94"/>
      <c r="C44" s="287"/>
      <c r="D44" s="287"/>
      <c r="E44" s="287"/>
      <c r="F44" s="287"/>
      <c r="G44" s="7"/>
      <c r="H44" s="95"/>
    </row>
    <row r="45" spans="2:10" s="48" customFormat="1" ht="47.25">
      <c r="B45" s="96">
        <f>+COUNT($B$44:B44)+1</f>
        <v>1</v>
      </c>
      <c r="C45" s="97" t="s">
        <v>198</v>
      </c>
      <c r="D45" s="98" t="s">
        <v>199</v>
      </c>
      <c r="E45" s="55" t="s">
        <v>741</v>
      </c>
      <c r="F45" s="55">
        <v>25</v>
      </c>
      <c r="G45" s="9"/>
      <c r="H45" s="95">
        <f t="shared" ref="H45:H46" si="3">+$F45*G45</f>
        <v>0</v>
      </c>
      <c r="J45" s="49"/>
    </row>
    <row r="46" spans="2:10" s="48" customFormat="1" ht="47.25">
      <c r="B46" s="96">
        <f>+COUNT($B$44:B45)+1</f>
        <v>2</v>
      </c>
      <c r="C46" s="97" t="s">
        <v>572</v>
      </c>
      <c r="D46" s="98" t="s">
        <v>573</v>
      </c>
      <c r="E46" s="55" t="s">
        <v>1371</v>
      </c>
      <c r="F46" s="55">
        <v>55</v>
      </c>
      <c r="G46" s="9"/>
      <c r="H46" s="95">
        <f t="shared" si="3"/>
        <v>0</v>
      </c>
      <c r="J46" s="49"/>
    </row>
    <row r="47" spans="2:10" s="48" customFormat="1" ht="15.75" customHeight="1">
      <c r="B47" s="99"/>
      <c r="C47" s="100"/>
      <c r="D47" s="101"/>
      <c r="E47" s="102"/>
      <c r="F47" s="103"/>
      <c r="G47" s="40"/>
      <c r="H47" s="104"/>
    </row>
    <row r="48" spans="2:10" s="48" customFormat="1">
      <c r="B48" s="105"/>
      <c r="C48" s="106"/>
      <c r="D48" s="106"/>
      <c r="E48" s="107"/>
      <c r="F48" s="107"/>
      <c r="G48" s="8" t="str">
        <f>C43&amp;" SKUPAJ:"</f>
        <v>ODVODNJAVANJE SKUPAJ:</v>
      </c>
      <c r="H48" s="108">
        <f>SUM(H$44:H$46)</f>
        <v>0</v>
      </c>
    </row>
    <row r="49" spans="2:10" s="48" customFormat="1">
      <c r="B49" s="109"/>
      <c r="C49" s="100"/>
      <c r="D49" s="110"/>
      <c r="E49" s="111"/>
      <c r="F49" s="103"/>
      <c r="G49" s="40"/>
      <c r="H49" s="104"/>
      <c r="J49" s="49"/>
    </row>
    <row r="50" spans="2:10" s="48" customFormat="1">
      <c r="B50" s="90" t="s">
        <v>46</v>
      </c>
      <c r="C50" s="288" t="s">
        <v>58</v>
      </c>
      <c r="D50" s="288"/>
      <c r="E50" s="91"/>
      <c r="F50" s="92"/>
      <c r="G50" s="6"/>
      <c r="H50" s="93"/>
      <c r="J50" s="49"/>
    </row>
    <row r="51" spans="2:10" s="48" customFormat="1">
      <c r="B51" s="94" t="s">
        <v>143</v>
      </c>
      <c r="C51" s="287" t="s">
        <v>152</v>
      </c>
      <c r="D51" s="287"/>
      <c r="E51" s="287"/>
      <c r="F51" s="287"/>
      <c r="G51" s="7"/>
      <c r="H51" s="95"/>
    </row>
    <row r="52" spans="2:10" s="48" customFormat="1">
      <c r="B52" s="96">
        <f>+COUNT($B51:B$51)+1</f>
        <v>1</v>
      </c>
      <c r="C52" s="97" t="s">
        <v>205</v>
      </c>
      <c r="D52" s="98" t="s">
        <v>206</v>
      </c>
      <c r="E52" s="55" t="s">
        <v>719</v>
      </c>
      <c r="F52" s="55">
        <v>100</v>
      </c>
      <c r="G52" s="9"/>
      <c r="H52" s="95">
        <f t="shared" ref="H52:H53" si="4">+$F52*G52</f>
        <v>0</v>
      </c>
      <c r="J52" s="49"/>
    </row>
    <row r="53" spans="2:10" s="48" customFormat="1" ht="31.5">
      <c r="B53" s="96">
        <f>+COUNT($B$51:B52)+1</f>
        <v>2</v>
      </c>
      <c r="C53" s="97" t="s">
        <v>214</v>
      </c>
      <c r="D53" s="98" t="s">
        <v>215</v>
      </c>
      <c r="E53" s="55" t="s">
        <v>719</v>
      </c>
      <c r="F53" s="55">
        <v>82</v>
      </c>
      <c r="G53" s="9"/>
      <c r="H53" s="95">
        <f t="shared" si="4"/>
        <v>0</v>
      </c>
      <c r="J53" s="49"/>
    </row>
    <row r="54" spans="2:10" s="48" customFormat="1">
      <c r="B54" s="94" t="s">
        <v>145</v>
      </c>
      <c r="C54" s="287" t="s">
        <v>574</v>
      </c>
      <c r="D54" s="287"/>
      <c r="E54" s="287"/>
      <c r="F54" s="287"/>
      <c r="G54" s="7"/>
      <c r="H54" s="95"/>
    </row>
    <row r="55" spans="2:10" s="48" customFormat="1" ht="63">
      <c r="B55" s="96">
        <f>+COUNT($B$51:B54)+1</f>
        <v>3</v>
      </c>
      <c r="C55" s="97" t="s">
        <v>153</v>
      </c>
      <c r="D55" s="98" t="s">
        <v>216</v>
      </c>
      <c r="E55" s="55" t="s">
        <v>1372</v>
      </c>
      <c r="F55" s="55">
        <v>1830</v>
      </c>
      <c r="G55" s="9"/>
      <c r="H55" s="95">
        <f t="shared" ref="H55" si="5">+$F55*G55</f>
        <v>0</v>
      </c>
      <c r="J55" s="49"/>
    </row>
    <row r="56" spans="2:10" s="48" customFormat="1">
      <c r="B56" s="94" t="s">
        <v>147</v>
      </c>
      <c r="C56" s="287" t="s">
        <v>161</v>
      </c>
      <c r="D56" s="287"/>
      <c r="E56" s="287"/>
      <c r="F56" s="287"/>
      <c r="G56" s="7"/>
      <c r="H56" s="95"/>
    </row>
    <row r="57" spans="2:10" s="48" customFormat="1" ht="78.75">
      <c r="B57" s="96">
        <f>+COUNT($B$51:B56)+1</f>
        <v>4</v>
      </c>
      <c r="C57" s="97" t="s">
        <v>221</v>
      </c>
      <c r="D57" s="98" t="s">
        <v>222</v>
      </c>
      <c r="E57" s="55" t="s">
        <v>714</v>
      </c>
      <c r="F57" s="55">
        <v>35</v>
      </c>
      <c r="G57" s="9"/>
      <c r="H57" s="95">
        <f t="shared" ref="H57:H59" si="6">+$F57*G57</f>
        <v>0</v>
      </c>
      <c r="J57" s="49"/>
    </row>
    <row r="58" spans="2:10" s="48" customFormat="1">
      <c r="B58" s="94" t="s">
        <v>148</v>
      </c>
      <c r="C58" s="287" t="s">
        <v>201</v>
      </c>
      <c r="D58" s="287"/>
      <c r="E58" s="287"/>
      <c r="F58" s="287"/>
      <c r="G58" s="7"/>
      <c r="H58" s="95"/>
    </row>
    <row r="59" spans="2:10" s="48" customFormat="1" ht="94.5">
      <c r="B59" s="96">
        <f>+COUNT($B$51:B58)+1</f>
        <v>5</v>
      </c>
      <c r="C59" s="97" t="s">
        <v>575</v>
      </c>
      <c r="D59" s="98" t="s">
        <v>576</v>
      </c>
      <c r="E59" s="55" t="s">
        <v>1371</v>
      </c>
      <c r="F59" s="55">
        <v>45</v>
      </c>
      <c r="G59" s="9"/>
      <c r="H59" s="95">
        <f t="shared" si="6"/>
        <v>0</v>
      </c>
      <c r="J59" s="49"/>
    </row>
    <row r="60" spans="2:10" s="48" customFormat="1" ht="15.75" customHeight="1">
      <c r="B60" s="99"/>
      <c r="C60" s="100"/>
      <c r="D60" s="101"/>
      <c r="E60" s="102"/>
      <c r="F60" s="103"/>
      <c r="G60" s="40"/>
      <c r="H60" s="104"/>
    </row>
    <row r="61" spans="2:10" s="48" customFormat="1" ht="16.5" thickBot="1">
      <c r="B61" s="105"/>
      <c r="C61" s="106"/>
      <c r="D61" s="106"/>
      <c r="E61" s="107"/>
      <c r="F61" s="107"/>
      <c r="G61" s="8" t="str">
        <f>C50&amp;" SKUPAJ:"</f>
        <v>GRADBENA IN OBRTNIŠKA DELA SKUPAJ:</v>
      </c>
      <c r="H61" s="108">
        <f>SUM(H$52:H$59)</f>
        <v>0</v>
      </c>
    </row>
  </sheetData>
  <mergeCells count="16">
    <mergeCell ref="C44:F44"/>
    <mergeCell ref="C56:F56"/>
    <mergeCell ref="C50:D50"/>
    <mergeCell ref="C54:F54"/>
    <mergeCell ref="C58:F58"/>
    <mergeCell ref="C51:F51"/>
    <mergeCell ref="C43:D43"/>
    <mergeCell ref="B18:F18"/>
    <mergeCell ref="C20:D20"/>
    <mergeCell ref="C21:F21"/>
    <mergeCell ref="C29:D29"/>
    <mergeCell ref="C23:F23"/>
    <mergeCell ref="C33:F33"/>
    <mergeCell ref="C36:F36"/>
    <mergeCell ref="C30:F30"/>
    <mergeCell ref="C38:F38"/>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41" min="1" max="7" man="1"/>
    <brk id="49" min="1" max="7"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339C"/>
  </sheetPr>
  <dimension ref="B1:K61"/>
  <sheetViews>
    <sheetView view="pageBreakPreview" zoomScale="85" zoomScaleNormal="100" zoomScaleSheetLayoutView="85" workbookViewId="0">
      <selection activeCell="D6" sqref="D6"/>
    </sheetView>
  </sheetViews>
  <sheetFormatPr defaultColWidth="9.140625" defaultRowHeight="15.75"/>
  <cols>
    <col min="1" max="1" width="9.140625" style="49" customWidth="1"/>
    <col min="2" max="3" width="10.7109375" style="51" customWidth="1"/>
    <col min="4" max="4" width="47.7109375" style="129" customWidth="1"/>
    <col min="5" max="5" width="14.7109375" style="46" customWidth="1"/>
    <col min="6" max="6" width="12.7109375" style="46" customWidth="1"/>
    <col min="7" max="7" width="15.7109375" style="1" customWidth="1"/>
    <col min="8" max="8" width="15.7109375" style="47" customWidth="1"/>
    <col min="9" max="9" width="11.5703125" style="48" bestFit="1" customWidth="1"/>
    <col min="10" max="10" width="10.140625" style="49" bestFit="1" customWidth="1"/>
    <col min="11" max="12" width="9.140625" style="49"/>
    <col min="13" max="13" width="9.140625" style="49" customWidth="1"/>
    <col min="14" max="16384" width="9.140625" style="49"/>
  </cols>
  <sheetData>
    <row r="1" spans="2:10">
      <c r="B1" s="44" t="s">
        <v>1247</v>
      </c>
      <c r="C1" s="45" t="str">
        <f ca="1">MID(CELL("filename",A1),FIND("]",CELL("filename",A1))+1,255)</f>
        <v>SPOMINSKO OBELEŽJE</v>
      </c>
    </row>
    <row r="3" spans="2:10">
      <c r="B3" s="50" t="s">
        <v>13</v>
      </c>
    </row>
    <row r="4" spans="2:10">
      <c r="B4" s="52" t="str">
        <f ca="1">"REKAPITULACIJA "&amp;C1</f>
        <v>REKAPITULACIJA SPOMINSKO OBELEŽJE</v>
      </c>
      <c r="C4" s="53"/>
      <c r="D4" s="53"/>
      <c r="E4" s="54"/>
      <c r="F4" s="54"/>
      <c r="G4" s="2"/>
      <c r="H4" s="55"/>
      <c r="I4" s="56"/>
    </row>
    <row r="5" spans="2:10">
      <c r="B5" s="57"/>
      <c r="C5" s="58"/>
      <c r="D5" s="59"/>
      <c r="H5" s="60"/>
      <c r="I5" s="61"/>
      <c r="J5" s="62"/>
    </row>
    <row r="6" spans="2:10">
      <c r="B6" s="63" t="s">
        <v>44</v>
      </c>
      <c r="D6" s="64" t="str">
        <f>VLOOKUP(B6,$B$16:$H$9818,2,FALSE)</f>
        <v>PREDDELA</v>
      </c>
      <c r="E6" s="65"/>
      <c r="F6" s="47"/>
      <c r="H6" s="66">
        <f>VLOOKUP($D6&amp;" SKUPAJ:",$G$16:H$9882,2,FALSE)</f>
        <v>0</v>
      </c>
      <c r="I6" s="67"/>
      <c r="J6" s="68"/>
    </row>
    <row r="7" spans="2:10">
      <c r="B7" s="63"/>
      <c r="D7" s="64"/>
      <c r="E7" s="65"/>
      <c r="F7" s="47"/>
      <c r="H7" s="66"/>
      <c r="I7" s="69"/>
      <c r="J7" s="70"/>
    </row>
    <row r="8" spans="2:10">
      <c r="B8" s="63" t="s">
        <v>45</v>
      </c>
      <c r="D8" s="64" t="str">
        <f>VLOOKUP(B8,$B$16:$H$9818,2,FALSE)</f>
        <v>ZEMELJSKA DELA</v>
      </c>
      <c r="E8" s="65"/>
      <c r="F8" s="47"/>
      <c r="H8" s="66">
        <f>VLOOKUP($D8&amp;" SKUPAJ:",$G$16:H$9882,2,FALSE)</f>
        <v>0</v>
      </c>
      <c r="I8" s="71"/>
      <c r="J8" s="72"/>
    </row>
    <row r="9" spans="2:10">
      <c r="B9" s="63"/>
      <c r="D9" s="64"/>
      <c r="E9" s="65"/>
      <c r="F9" s="47"/>
      <c r="H9" s="66"/>
      <c r="I9" s="56"/>
    </row>
    <row r="10" spans="2:10">
      <c r="B10" s="63" t="s">
        <v>42</v>
      </c>
      <c r="D10" s="64" t="str">
        <f>VLOOKUP(B10,$B$16:$H$9818,2,FALSE)</f>
        <v>ODVODNJAVANJE</v>
      </c>
      <c r="E10" s="65"/>
      <c r="F10" s="47"/>
      <c r="H10" s="66">
        <f>VLOOKUP($D10&amp;" SKUPAJ:",$G$16:H$9882,2,FALSE)</f>
        <v>0</v>
      </c>
    </row>
    <row r="11" spans="2:10">
      <c r="B11" s="63"/>
      <c r="D11" s="64"/>
      <c r="E11" s="65"/>
      <c r="F11" s="47"/>
      <c r="H11" s="66"/>
    </row>
    <row r="12" spans="2:10">
      <c r="B12" s="63" t="s">
        <v>46</v>
      </c>
      <c r="D12" s="64" t="str">
        <f>VLOOKUP(B12,$B$16:$H$9818,2,FALSE)</f>
        <v>GRADBENA IN OBRTNIŠKA DELA</v>
      </c>
      <c r="E12" s="65"/>
      <c r="F12" s="47"/>
      <c r="H12" s="66">
        <f>VLOOKUP($D12&amp;" SKUPAJ:",$G$16:H$9882,2,FALSE)</f>
        <v>0</v>
      </c>
    </row>
    <row r="13" spans="2:10" s="48" customFormat="1" ht="16.5" thickBot="1">
      <c r="B13" s="73"/>
      <c r="C13" s="74"/>
      <c r="D13" s="75"/>
      <c r="E13" s="76"/>
      <c r="F13" s="77"/>
      <c r="G13" s="3"/>
      <c r="H13" s="78"/>
    </row>
    <row r="14" spans="2:10" s="48" customFormat="1" ht="16.5" thickTop="1">
      <c r="B14" s="79"/>
      <c r="C14" s="80"/>
      <c r="D14" s="81"/>
      <c r="E14" s="82"/>
      <c r="F14" s="83"/>
      <c r="G14" s="4" t="str">
        <f ca="1">"SKUPAJ "&amp;C1&amp;" (BREZ DDV):"</f>
        <v>SKUPAJ SPOMINSKO OBELEŽJE (BREZ DDV):</v>
      </c>
      <c r="H14" s="84">
        <f>SUM(H6:H12)</f>
        <v>0</v>
      </c>
    </row>
    <row r="16" spans="2:10" s="48" customFormat="1" ht="16.5" thickBot="1">
      <c r="B16" s="85" t="s">
        <v>0</v>
      </c>
      <c r="C16" s="86" t="s">
        <v>1</v>
      </c>
      <c r="D16" s="87" t="s">
        <v>2</v>
      </c>
      <c r="E16" s="88" t="s">
        <v>3</v>
      </c>
      <c r="F16" s="88" t="s">
        <v>4</v>
      </c>
      <c r="G16" s="5" t="s">
        <v>5</v>
      </c>
      <c r="H16" s="88" t="s">
        <v>6</v>
      </c>
    </row>
    <row r="18" spans="2:11">
      <c r="B18" s="289"/>
      <c r="C18" s="289"/>
      <c r="D18" s="289"/>
      <c r="E18" s="289"/>
      <c r="F18" s="289"/>
      <c r="G18" s="41"/>
      <c r="H18" s="89"/>
    </row>
    <row r="20" spans="2:11" s="48" customFormat="1">
      <c r="B20" s="90" t="s">
        <v>44</v>
      </c>
      <c r="C20" s="288" t="s">
        <v>57</v>
      </c>
      <c r="D20" s="288"/>
      <c r="E20" s="91"/>
      <c r="F20" s="92"/>
      <c r="G20" s="6"/>
      <c r="H20" s="93"/>
    </row>
    <row r="21" spans="2:11" s="48" customFormat="1">
      <c r="B21" s="94" t="s">
        <v>70</v>
      </c>
      <c r="C21" s="287" t="s">
        <v>71</v>
      </c>
      <c r="D21" s="287"/>
      <c r="E21" s="287"/>
      <c r="F21" s="287"/>
      <c r="G21" s="7"/>
      <c r="H21" s="95"/>
    </row>
    <row r="22" spans="2:11" s="48" customFormat="1" ht="31.5">
      <c r="B22" s="96">
        <f>+COUNT($B$21:B21)+1</f>
        <v>1</v>
      </c>
      <c r="C22" s="97" t="s">
        <v>245</v>
      </c>
      <c r="D22" s="98" t="s">
        <v>577</v>
      </c>
      <c r="E22" s="55" t="s">
        <v>741</v>
      </c>
      <c r="F22" s="55">
        <v>1</v>
      </c>
      <c r="G22" s="9"/>
      <c r="H22" s="95">
        <f>+$F22*G22</f>
        <v>0</v>
      </c>
      <c r="K22" s="46"/>
    </row>
    <row r="23" spans="2:11" s="48" customFormat="1">
      <c r="B23" s="94" t="s">
        <v>72</v>
      </c>
      <c r="C23" s="287" t="s">
        <v>73</v>
      </c>
      <c r="D23" s="287"/>
      <c r="E23" s="287"/>
      <c r="F23" s="287"/>
      <c r="G23" s="7"/>
      <c r="H23" s="95"/>
      <c r="K23" s="46"/>
    </row>
    <row r="24" spans="2:11" s="48" customFormat="1" ht="47.25">
      <c r="B24" s="96">
        <f>+COUNT($B$21:B23)+1</f>
        <v>2</v>
      </c>
      <c r="C24" s="97" t="s">
        <v>515</v>
      </c>
      <c r="D24" s="98" t="s">
        <v>1416</v>
      </c>
      <c r="E24" s="55" t="s">
        <v>719</v>
      </c>
      <c r="F24" s="55">
        <v>100</v>
      </c>
      <c r="G24" s="9"/>
      <c r="H24" s="95">
        <f t="shared" ref="H24" si="0">+$F24*G24</f>
        <v>0</v>
      </c>
      <c r="K24" s="46"/>
    </row>
    <row r="25" spans="2:11" s="48" customFormat="1" ht="15.75" customHeight="1">
      <c r="B25" s="99"/>
      <c r="C25" s="100"/>
      <c r="D25" s="101"/>
      <c r="E25" s="102"/>
      <c r="F25" s="103"/>
      <c r="G25" s="40"/>
      <c r="H25" s="104"/>
    </row>
    <row r="26" spans="2:11" s="48" customFormat="1">
      <c r="B26" s="105"/>
      <c r="C26" s="106"/>
      <c r="D26" s="106"/>
      <c r="E26" s="107"/>
      <c r="F26" s="107"/>
      <c r="G26" s="8" t="str">
        <f>C20&amp;" SKUPAJ:"</f>
        <v>PREDDELA SKUPAJ:</v>
      </c>
      <c r="H26" s="108">
        <f>SUM(H$22:H$24)</f>
        <v>0</v>
      </c>
    </row>
    <row r="27" spans="2:11" s="48" customFormat="1">
      <c r="B27" s="99"/>
      <c r="C27" s="100"/>
      <c r="D27" s="101"/>
      <c r="E27" s="102"/>
      <c r="F27" s="103"/>
      <c r="G27" s="40"/>
      <c r="H27" s="104"/>
    </row>
    <row r="28" spans="2:11" s="48" customFormat="1">
      <c r="B28" s="90" t="s">
        <v>45</v>
      </c>
      <c r="C28" s="288" t="s">
        <v>59</v>
      </c>
      <c r="D28" s="288"/>
      <c r="E28" s="91"/>
      <c r="F28" s="92"/>
      <c r="G28" s="6"/>
      <c r="H28" s="93"/>
    </row>
    <row r="29" spans="2:11" s="48" customFormat="1">
      <c r="B29" s="94" t="s">
        <v>88</v>
      </c>
      <c r="C29" s="287" t="s">
        <v>89</v>
      </c>
      <c r="D29" s="287"/>
      <c r="E29" s="287"/>
      <c r="F29" s="287"/>
      <c r="G29" s="7"/>
      <c r="H29" s="95"/>
    </row>
    <row r="30" spans="2:11" s="48" customFormat="1" ht="47.25">
      <c r="B30" s="96">
        <f>+COUNT($B$29:B29)+1</f>
        <v>1</v>
      </c>
      <c r="C30" s="97" t="s">
        <v>93</v>
      </c>
      <c r="D30" s="98" t="s">
        <v>1420</v>
      </c>
      <c r="E30" s="55" t="s">
        <v>714</v>
      </c>
      <c r="F30" s="55">
        <v>75</v>
      </c>
      <c r="G30" s="9"/>
      <c r="H30" s="95">
        <f t="shared" ref="H30:H34" si="1">+$F30*G30</f>
        <v>0</v>
      </c>
    </row>
    <row r="31" spans="2:11" s="48" customFormat="1">
      <c r="B31" s="94" t="s">
        <v>96</v>
      </c>
      <c r="C31" s="287" t="s">
        <v>97</v>
      </c>
      <c r="D31" s="287"/>
      <c r="E31" s="287"/>
      <c r="F31" s="287"/>
      <c r="G31" s="7"/>
      <c r="H31" s="95"/>
    </row>
    <row r="32" spans="2:11" s="48" customFormat="1" ht="47.25">
      <c r="B32" s="96">
        <f>+COUNT($B$29:B31)+1</f>
        <v>2</v>
      </c>
      <c r="C32" s="97" t="s">
        <v>195</v>
      </c>
      <c r="D32" s="98" t="s">
        <v>516</v>
      </c>
      <c r="E32" s="55" t="s">
        <v>719</v>
      </c>
      <c r="F32" s="55">
        <v>25</v>
      </c>
      <c r="G32" s="9"/>
      <c r="H32" s="95">
        <f t="shared" si="1"/>
        <v>0</v>
      </c>
    </row>
    <row r="33" spans="2:10" s="48" customFormat="1">
      <c r="B33" s="94" t="s">
        <v>101</v>
      </c>
      <c r="C33" s="287" t="s">
        <v>104</v>
      </c>
      <c r="D33" s="287"/>
      <c r="E33" s="287"/>
      <c r="F33" s="287"/>
      <c r="G33" s="7"/>
      <c r="H33" s="95"/>
    </row>
    <row r="34" spans="2:10" s="48" customFormat="1" ht="31.5">
      <c r="B34" s="96">
        <f>+COUNT($B$29:B33)+1</f>
        <v>3</v>
      </c>
      <c r="C34" s="97" t="s">
        <v>523</v>
      </c>
      <c r="D34" s="98" t="s">
        <v>578</v>
      </c>
      <c r="E34" s="55" t="s">
        <v>719</v>
      </c>
      <c r="F34" s="55">
        <v>60</v>
      </c>
      <c r="G34" s="9"/>
      <c r="H34" s="95">
        <f t="shared" si="1"/>
        <v>0</v>
      </c>
    </row>
    <row r="35" spans="2:10" s="48" customFormat="1" ht="15.75" customHeight="1">
      <c r="B35" s="99"/>
      <c r="C35" s="100"/>
      <c r="D35" s="101"/>
      <c r="E35" s="102"/>
      <c r="F35" s="103"/>
      <c r="G35" s="40"/>
      <c r="H35" s="104"/>
    </row>
    <row r="36" spans="2:10" s="48" customFormat="1">
      <c r="B36" s="105"/>
      <c r="C36" s="106"/>
      <c r="D36" s="106"/>
      <c r="E36" s="107"/>
      <c r="F36" s="107"/>
      <c r="G36" s="8" t="str">
        <f>C28&amp;" SKUPAJ:"</f>
        <v>ZEMELJSKA DELA SKUPAJ:</v>
      </c>
      <c r="H36" s="108">
        <f>SUM(H$30:H$34)</f>
        <v>0</v>
      </c>
    </row>
    <row r="37" spans="2:10" s="48" customFormat="1">
      <c r="B37" s="109"/>
      <c r="C37" s="100"/>
      <c r="D37" s="110"/>
      <c r="E37" s="111"/>
      <c r="F37" s="103"/>
      <c r="G37" s="40"/>
      <c r="H37" s="104"/>
      <c r="J37" s="49"/>
    </row>
    <row r="38" spans="2:10" s="48" customFormat="1">
      <c r="B38" s="90" t="s">
        <v>42</v>
      </c>
      <c r="C38" s="288" t="s">
        <v>7</v>
      </c>
      <c r="D38" s="288"/>
      <c r="E38" s="91"/>
      <c r="F38" s="92"/>
      <c r="G38" s="6"/>
      <c r="H38" s="93"/>
      <c r="J38" s="49"/>
    </row>
    <row r="39" spans="2:10" s="48" customFormat="1">
      <c r="B39" s="94"/>
      <c r="C39" s="287"/>
      <c r="D39" s="287"/>
      <c r="E39" s="287"/>
      <c r="F39" s="287"/>
      <c r="G39" s="7"/>
      <c r="H39" s="95"/>
    </row>
    <row r="40" spans="2:10" s="48" customFormat="1" ht="78.75">
      <c r="B40" s="96">
        <f>+COUNT($B$39:B39)+1</f>
        <v>1</v>
      </c>
      <c r="C40" s="97" t="s">
        <v>579</v>
      </c>
      <c r="D40" s="98" t="s">
        <v>580</v>
      </c>
      <c r="E40" s="55" t="s">
        <v>719</v>
      </c>
      <c r="F40" s="55">
        <v>9</v>
      </c>
      <c r="G40" s="9"/>
      <c r="H40" s="95">
        <f t="shared" ref="H40" si="2">+$F40*G40</f>
        <v>0</v>
      </c>
      <c r="J40" s="49"/>
    </row>
    <row r="41" spans="2:10" s="48" customFormat="1" ht="15.75" customHeight="1">
      <c r="B41" s="99"/>
      <c r="C41" s="100"/>
      <c r="D41" s="101"/>
      <c r="E41" s="102"/>
      <c r="F41" s="103"/>
      <c r="G41" s="40"/>
      <c r="H41" s="104"/>
    </row>
    <row r="42" spans="2:10" s="48" customFormat="1">
      <c r="B42" s="105"/>
      <c r="C42" s="106"/>
      <c r="D42" s="106"/>
      <c r="E42" s="107"/>
      <c r="F42" s="107"/>
      <c r="G42" s="8" t="str">
        <f>C38&amp;" SKUPAJ:"</f>
        <v>ODVODNJAVANJE SKUPAJ:</v>
      </c>
      <c r="H42" s="108">
        <f>SUM(H$39:H$40)</f>
        <v>0</v>
      </c>
    </row>
    <row r="43" spans="2:10" s="48" customFormat="1">
      <c r="B43" s="109"/>
      <c r="C43" s="100"/>
      <c r="D43" s="110"/>
      <c r="E43" s="111"/>
      <c r="F43" s="103"/>
      <c r="G43" s="40"/>
      <c r="H43" s="104"/>
      <c r="J43" s="49"/>
    </row>
    <row r="44" spans="2:10" s="48" customFormat="1">
      <c r="B44" s="90" t="s">
        <v>46</v>
      </c>
      <c r="C44" s="288" t="s">
        <v>58</v>
      </c>
      <c r="D44" s="288"/>
      <c r="E44" s="91"/>
      <c r="F44" s="92"/>
      <c r="G44" s="6"/>
      <c r="H44" s="93"/>
      <c r="J44" s="49"/>
    </row>
    <row r="45" spans="2:10" s="48" customFormat="1">
      <c r="B45" s="94" t="s">
        <v>143</v>
      </c>
      <c r="C45" s="287" t="s">
        <v>152</v>
      </c>
      <c r="D45" s="287"/>
      <c r="E45" s="287"/>
      <c r="F45" s="287"/>
      <c r="G45" s="7"/>
      <c r="H45" s="95"/>
    </row>
    <row r="46" spans="2:10" s="48" customFormat="1" ht="47.25">
      <c r="B46" s="96">
        <f>+COUNT($B45:B$45)+1</f>
        <v>1</v>
      </c>
      <c r="C46" s="97" t="s">
        <v>205</v>
      </c>
      <c r="D46" s="98" t="s">
        <v>581</v>
      </c>
      <c r="E46" s="55" t="s">
        <v>719</v>
      </c>
      <c r="F46" s="55">
        <v>10</v>
      </c>
      <c r="G46" s="9"/>
      <c r="H46" s="95">
        <f t="shared" ref="H46:H48" si="3">+$F46*G46</f>
        <v>0</v>
      </c>
      <c r="J46" s="49"/>
    </row>
    <row r="47" spans="2:10" s="48" customFormat="1">
      <c r="B47" s="94" t="s">
        <v>145</v>
      </c>
      <c r="C47" s="287" t="s">
        <v>157</v>
      </c>
      <c r="D47" s="287"/>
      <c r="E47" s="287"/>
      <c r="F47" s="287"/>
      <c r="G47" s="7"/>
      <c r="H47" s="95"/>
    </row>
    <row r="48" spans="2:10" s="48" customFormat="1" ht="63">
      <c r="B48" s="96">
        <f>+COUNT($B$45:B47)+1</f>
        <v>2</v>
      </c>
      <c r="C48" s="97" t="s">
        <v>153</v>
      </c>
      <c r="D48" s="98" t="s">
        <v>216</v>
      </c>
      <c r="E48" s="55" t="s">
        <v>1372</v>
      </c>
      <c r="F48" s="55">
        <v>190</v>
      </c>
      <c r="G48" s="9"/>
      <c r="H48" s="95">
        <f t="shared" si="3"/>
        <v>0</v>
      </c>
      <c r="J48" s="49"/>
    </row>
    <row r="49" spans="2:10" s="48" customFormat="1">
      <c r="B49" s="94" t="s">
        <v>147</v>
      </c>
      <c r="C49" s="287" t="s">
        <v>161</v>
      </c>
      <c r="D49" s="287"/>
      <c r="E49" s="287"/>
      <c r="F49" s="287"/>
      <c r="G49" s="7"/>
      <c r="H49" s="95"/>
    </row>
    <row r="50" spans="2:10" s="48" customFormat="1" ht="47.25">
      <c r="B50" s="96">
        <f>+COUNT($B$45:B49)+1</f>
        <v>3</v>
      </c>
      <c r="C50" s="97" t="s">
        <v>154</v>
      </c>
      <c r="D50" s="98" t="s">
        <v>540</v>
      </c>
      <c r="E50" s="55" t="s">
        <v>714</v>
      </c>
      <c r="F50" s="55">
        <v>2</v>
      </c>
      <c r="G50" s="9"/>
      <c r="H50" s="95">
        <f t="shared" ref="H50:H59" si="4">+$F50*G50</f>
        <v>0</v>
      </c>
      <c r="J50" s="49"/>
    </row>
    <row r="51" spans="2:10" s="48" customFormat="1" ht="47.25">
      <c r="B51" s="96">
        <f>+COUNT($B$45:B50)+1</f>
        <v>4</v>
      </c>
      <c r="C51" s="97" t="s">
        <v>582</v>
      </c>
      <c r="D51" s="98" t="s">
        <v>583</v>
      </c>
      <c r="E51" s="55" t="s">
        <v>714</v>
      </c>
      <c r="F51" s="55">
        <v>2.5</v>
      </c>
      <c r="G51" s="9"/>
      <c r="H51" s="95">
        <f t="shared" si="4"/>
        <v>0</v>
      </c>
      <c r="J51" s="49"/>
    </row>
    <row r="52" spans="2:10" s="48" customFormat="1">
      <c r="B52" s="94" t="s">
        <v>148</v>
      </c>
      <c r="C52" s="287" t="s">
        <v>584</v>
      </c>
      <c r="D52" s="287"/>
      <c r="E52" s="287"/>
      <c r="F52" s="287"/>
      <c r="G52" s="7"/>
      <c r="H52" s="95"/>
    </row>
    <row r="53" spans="2:10" s="48" customFormat="1" ht="94.5">
      <c r="B53" s="96">
        <f>+COUNT($B$45:B52)+1</f>
        <v>5</v>
      </c>
      <c r="C53" s="97" t="s">
        <v>585</v>
      </c>
      <c r="D53" s="98" t="s">
        <v>586</v>
      </c>
      <c r="E53" s="55" t="s">
        <v>719</v>
      </c>
      <c r="F53" s="55">
        <v>4</v>
      </c>
      <c r="G53" s="9"/>
      <c r="H53" s="95">
        <f t="shared" si="4"/>
        <v>0</v>
      </c>
      <c r="J53" s="49"/>
    </row>
    <row r="54" spans="2:10" s="48" customFormat="1">
      <c r="B54" s="94" t="s">
        <v>149</v>
      </c>
      <c r="C54" s="287" t="s">
        <v>587</v>
      </c>
      <c r="D54" s="287"/>
      <c r="E54" s="287"/>
      <c r="F54" s="287"/>
      <c r="G54" s="7"/>
      <c r="H54" s="95"/>
    </row>
    <row r="55" spans="2:10" s="48" customFormat="1" ht="63">
      <c r="B55" s="96">
        <f>+COUNT($B$45:B54)+1</f>
        <v>6</v>
      </c>
      <c r="C55" s="97" t="s">
        <v>240</v>
      </c>
      <c r="D55" s="98" t="s">
        <v>1421</v>
      </c>
      <c r="E55" s="55" t="s">
        <v>855</v>
      </c>
      <c r="F55" s="55">
        <v>1</v>
      </c>
      <c r="G55" s="9"/>
      <c r="H55" s="95">
        <f t="shared" si="4"/>
        <v>0</v>
      </c>
      <c r="J55" s="49"/>
    </row>
    <row r="56" spans="2:10" s="48" customFormat="1" ht="78.75">
      <c r="B56" s="96">
        <f>+COUNT($B$45:B55)+1</f>
        <v>7</v>
      </c>
      <c r="C56" s="97" t="s">
        <v>264</v>
      </c>
      <c r="D56" s="98" t="s">
        <v>588</v>
      </c>
      <c r="E56" s="55" t="s">
        <v>855</v>
      </c>
      <c r="F56" s="55">
        <v>1</v>
      </c>
      <c r="G56" s="9"/>
      <c r="H56" s="95">
        <f t="shared" si="4"/>
        <v>0</v>
      </c>
      <c r="J56" s="49"/>
    </row>
    <row r="57" spans="2:10" s="48" customFormat="1">
      <c r="B57" s="94" t="s">
        <v>208</v>
      </c>
      <c r="C57" s="287" t="s">
        <v>589</v>
      </c>
      <c r="D57" s="287"/>
      <c r="E57" s="287"/>
      <c r="F57" s="287"/>
      <c r="G57" s="7"/>
      <c r="H57" s="95"/>
    </row>
    <row r="58" spans="2:10" s="48" customFormat="1" ht="110.25">
      <c r="B58" s="96">
        <f>+COUNT($B$45:B57)+1</f>
        <v>8</v>
      </c>
      <c r="C58" s="97" t="s">
        <v>274</v>
      </c>
      <c r="D58" s="98" t="s">
        <v>590</v>
      </c>
      <c r="E58" s="55" t="s">
        <v>719</v>
      </c>
      <c r="F58" s="55">
        <v>8</v>
      </c>
      <c r="G58" s="9"/>
      <c r="H58" s="95">
        <f t="shared" si="4"/>
        <v>0</v>
      </c>
      <c r="J58" s="49"/>
    </row>
    <row r="59" spans="2:10" s="48" customFormat="1" ht="141.75">
      <c r="B59" s="96">
        <f>+COUNT($B$45:B58)+1</f>
        <v>9</v>
      </c>
      <c r="C59" s="97" t="s">
        <v>276</v>
      </c>
      <c r="D59" s="98" t="s">
        <v>591</v>
      </c>
      <c r="E59" s="55" t="s">
        <v>719</v>
      </c>
      <c r="F59" s="55">
        <v>5</v>
      </c>
      <c r="G59" s="9"/>
      <c r="H59" s="95">
        <f t="shared" si="4"/>
        <v>0</v>
      </c>
      <c r="J59" s="49"/>
    </row>
    <row r="60" spans="2:10" s="48" customFormat="1" ht="15.75" customHeight="1">
      <c r="B60" s="99"/>
      <c r="C60" s="100"/>
      <c r="D60" s="101"/>
      <c r="E60" s="102"/>
      <c r="F60" s="103"/>
      <c r="G60" s="40"/>
      <c r="H60" s="104"/>
    </row>
    <row r="61" spans="2:10" s="48" customFormat="1" ht="16.5" thickBot="1">
      <c r="B61" s="105"/>
      <c r="C61" s="106"/>
      <c r="D61" s="106"/>
      <c r="E61" s="107"/>
      <c r="F61" s="107"/>
      <c r="G61" s="8" t="str">
        <f>C44&amp;" SKUPAJ:"</f>
        <v>GRADBENA IN OBRTNIŠKA DELA SKUPAJ:</v>
      </c>
      <c r="H61" s="108">
        <f>SUM(H$46:H$59)</f>
        <v>0</v>
      </c>
    </row>
  </sheetData>
  <mergeCells count="17">
    <mergeCell ref="B18:F18"/>
    <mergeCell ref="C20:D20"/>
    <mergeCell ref="C21:F21"/>
    <mergeCell ref="C23:F23"/>
    <mergeCell ref="C28:D28"/>
    <mergeCell ref="C52:F52"/>
    <mergeCell ref="C54:F54"/>
    <mergeCell ref="C57:F57"/>
    <mergeCell ref="C29:F29"/>
    <mergeCell ref="C38:D38"/>
    <mergeCell ref="C31:F31"/>
    <mergeCell ref="C33:F33"/>
    <mergeCell ref="C45:F45"/>
    <mergeCell ref="C39:F39"/>
    <mergeCell ref="C44:D44"/>
    <mergeCell ref="C47:F47"/>
    <mergeCell ref="C49:F49"/>
  </mergeCells>
  <pageMargins left="0.70866141732283472" right="0.70866141732283472" top="0.74803149606299213" bottom="0.74803149606299213" header="0.31496062992125984" footer="0.31496062992125984"/>
  <pageSetup paperSize="9" scale="68" orientation="portrait" r:id="rId1"/>
  <headerFooter>
    <oddHeader>&amp;C&amp;"-,Ležeče"Gradnja obvoznice Tolmim&amp;R&amp;"-,Ležeče"RAZPIS 2021</oddHeader>
    <oddFooter>Stran &amp;P od &amp;N</oddFooter>
  </headerFooter>
  <rowBreaks count="2" manualBreakCount="2">
    <brk id="36" min="1" max="7" man="1"/>
    <brk id="43" min="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27</vt:i4>
      </vt:variant>
      <vt:variant>
        <vt:lpstr>Imenovani obsegi</vt:lpstr>
      </vt:variant>
      <vt:variant>
        <vt:i4>52</vt:i4>
      </vt:variant>
    </vt:vector>
  </HeadingPairs>
  <TitlesOfParts>
    <vt:vector size="79" baseType="lpstr">
      <vt:lpstr>REK</vt:lpstr>
      <vt:lpstr>Opomba</vt:lpstr>
      <vt:lpstr>CESTA</vt:lpstr>
      <vt:lpstr>LOKALNE IN DOVOZNE CESTE</vt:lpstr>
      <vt:lpstr>HODNIK, KOLESARSKA IN VEČ. POT</vt:lpstr>
      <vt:lpstr>MOST ČEZ TOLMINKO</vt:lpstr>
      <vt:lpstr>PODHOD ZA PEŠCE IN KOLESARJE</vt:lpstr>
      <vt:lpstr>OPORNE IN PODPORNE KONSTRUKCIJE</vt:lpstr>
      <vt:lpstr>SPOMINSKO OBELEŽJE</vt:lpstr>
      <vt:lpstr>METEORNA KANALIZACIJA</vt:lpstr>
      <vt:lpstr>REK KANALIZACIJA IN VODOVOD</vt:lpstr>
      <vt:lpstr>KOMUNALNE ODPADNE VODE</vt:lpstr>
      <vt:lpstr>VODOVOD</vt:lpstr>
      <vt:lpstr>UREDITEV TOLMINKE</vt:lpstr>
      <vt:lpstr>RUŠENJE OBSTOJEČIH OBJEKTOV</vt:lpstr>
      <vt:lpstr>REK ELEKTROINŠTALACIJE</vt:lpstr>
      <vt:lpstr>CESTNA RAZSVETLJAVA</vt:lpstr>
      <vt:lpstr>NN</vt:lpstr>
      <vt:lpstr>EE VODI - SN OMREŽJE</vt:lpstr>
      <vt:lpstr>EE VODI-TRAN. POSTAJA</vt:lpstr>
      <vt:lpstr>EE VODI - VN DALJNOVOD</vt:lpstr>
      <vt:lpstr>SEMAFORIZIRANO KRIŽIŠČE K2</vt:lpstr>
      <vt:lpstr>TK VODI</vt:lpstr>
      <vt:lpstr>TK VODI KATV TOLMIN</vt:lpstr>
      <vt:lpstr>MONITORING</vt:lpstr>
      <vt:lpstr>KRAJINSKA ARHITEKTURA</vt:lpstr>
      <vt:lpstr>OSTALA DELA IN STORITVE</vt:lpstr>
      <vt:lpstr>CESTA!Področje_tiskanja</vt:lpstr>
      <vt:lpstr>'CESTNA RAZSVETLJAVA'!Področje_tiskanja</vt:lpstr>
      <vt:lpstr>'EE VODI - SN OMREŽJE'!Področje_tiskanja</vt:lpstr>
      <vt:lpstr>'EE VODI - VN DALJNOVOD'!Področje_tiskanja</vt:lpstr>
      <vt:lpstr>'EE VODI-TRAN. POSTAJA'!Področje_tiskanja</vt:lpstr>
      <vt:lpstr>'HODNIK, KOLESARSKA IN VEČ. POT'!Področje_tiskanja</vt:lpstr>
      <vt:lpstr>'KOMUNALNE ODPADNE VODE'!Področje_tiskanja</vt:lpstr>
      <vt:lpstr>'KRAJINSKA ARHITEKTURA'!Področje_tiskanja</vt:lpstr>
      <vt:lpstr>'LOKALNE IN DOVOZNE CESTE'!Področje_tiskanja</vt:lpstr>
      <vt:lpstr>'METEORNA KANALIZACIJA'!Področje_tiskanja</vt:lpstr>
      <vt:lpstr>MONITORING!Področje_tiskanja</vt:lpstr>
      <vt:lpstr>'MOST ČEZ TOLMINKO'!Področje_tiskanja</vt:lpstr>
      <vt:lpstr>NN!Področje_tiskanja</vt:lpstr>
      <vt:lpstr>Opomba!Področje_tiskanja</vt:lpstr>
      <vt:lpstr>'OPORNE IN PODPORNE KONSTRUKCIJE'!Področje_tiskanja</vt:lpstr>
      <vt:lpstr>'OSTALA DELA IN STORITVE'!Področje_tiskanja</vt:lpstr>
      <vt:lpstr>'PODHOD ZA PEŠCE IN KOLESARJE'!Področje_tiskanja</vt:lpstr>
      <vt:lpstr>REK!Področje_tiskanja</vt:lpstr>
      <vt:lpstr>'REK ELEKTROINŠTALACIJE'!Področje_tiskanja</vt:lpstr>
      <vt:lpstr>'REK KANALIZACIJA IN VODOVOD'!Področje_tiskanja</vt:lpstr>
      <vt:lpstr>'RUŠENJE OBSTOJEČIH OBJEKTOV'!Področje_tiskanja</vt:lpstr>
      <vt:lpstr>'SEMAFORIZIRANO KRIŽIŠČE K2'!Področje_tiskanja</vt:lpstr>
      <vt:lpstr>'SPOMINSKO OBELEŽJE'!Področje_tiskanja</vt:lpstr>
      <vt:lpstr>'TK VODI'!Področje_tiskanja</vt:lpstr>
      <vt:lpstr>'TK VODI KATV TOLMIN'!Področje_tiskanja</vt:lpstr>
      <vt:lpstr>'UREDITEV TOLMINKE'!Področje_tiskanja</vt:lpstr>
      <vt:lpstr>VODOVOD!Področje_tiskanja</vt:lpstr>
      <vt:lpstr>CESTA!Tiskanje_naslovov</vt:lpstr>
      <vt:lpstr>'CESTNA RAZSVETLJAVA'!Tiskanje_naslovov</vt:lpstr>
      <vt:lpstr>'EE VODI - SN OMREŽJE'!Tiskanje_naslovov</vt:lpstr>
      <vt:lpstr>'EE VODI - VN DALJNOVOD'!Tiskanje_naslovov</vt:lpstr>
      <vt:lpstr>'EE VODI-TRAN. POSTAJA'!Tiskanje_naslovov</vt:lpstr>
      <vt:lpstr>'HODNIK, KOLESARSKA IN VEČ. POT'!Tiskanje_naslovov</vt:lpstr>
      <vt:lpstr>'KOMUNALNE ODPADNE VODE'!Tiskanje_naslovov</vt:lpstr>
      <vt:lpstr>'KRAJINSKA ARHITEKTURA'!Tiskanje_naslovov</vt:lpstr>
      <vt:lpstr>'LOKALNE IN DOVOZNE CESTE'!Tiskanje_naslovov</vt:lpstr>
      <vt:lpstr>'METEORNA KANALIZACIJA'!Tiskanje_naslovov</vt:lpstr>
      <vt:lpstr>MONITORING!Tiskanje_naslovov</vt:lpstr>
      <vt:lpstr>'MOST ČEZ TOLMINKO'!Tiskanje_naslovov</vt:lpstr>
      <vt:lpstr>NN!Tiskanje_naslovov</vt:lpstr>
      <vt:lpstr>'OPORNE IN PODPORNE KONSTRUKCIJE'!Tiskanje_naslovov</vt:lpstr>
      <vt:lpstr>'OSTALA DELA IN STORITVE'!Tiskanje_naslovov</vt:lpstr>
      <vt:lpstr>'PODHOD ZA PEŠCE IN KOLESARJE'!Tiskanje_naslovov</vt:lpstr>
      <vt:lpstr>'REK ELEKTROINŠTALACIJE'!Tiskanje_naslovov</vt:lpstr>
      <vt:lpstr>'REK KANALIZACIJA IN VODOVOD'!Tiskanje_naslovov</vt:lpstr>
      <vt:lpstr>'RUŠENJE OBSTOJEČIH OBJEKTOV'!Tiskanje_naslovov</vt:lpstr>
      <vt:lpstr>'SEMAFORIZIRANO KRIŽIŠČE K2'!Tiskanje_naslovov</vt:lpstr>
      <vt:lpstr>'SPOMINSKO OBELEŽJE'!Tiskanje_naslovov</vt:lpstr>
      <vt:lpstr>'TK VODI'!Tiskanje_naslovov</vt:lpstr>
      <vt:lpstr>'TK VODI KATV TOLMIN'!Tiskanje_naslovov</vt:lpstr>
      <vt:lpstr>'UREDITEV TOLMINKE'!Tiskanje_naslovov</vt:lpstr>
      <vt:lpstr>VODOVOD!Tiskanje_naslovov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Ambrož Gorjanc</dc:creator>
  <cp:lastModifiedBy>Matjaž Špacapan</cp:lastModifiedBy>
  <cp:lastPrinted>2021-05-10T07:40:10Z</cp:lastPrinted>
  <dcterms:created xsi:type="dcterms:W3CDTF">2019-02-13T13:51:17Z</dcterms:created>
  <dcterms:modified xsi:type="dcterms:W3CDTF">2021-06-14T11:20:48Z</dcterms:modified>
</cp:coreProperties>
</file>